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2010" yWindow="0" windowWidth="29040" windowHeight="15840"/>
  </bookViews>
  <sheets>
    <sheet name="Calendrier 2023" sheetId="2" r:id="rId1"/>
    <sheet name="Proposition de programme 2023" sheetId="7" r:id="rId2"/>
    <sheet name="Interventions réelles 2023" sheetId="8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8"/>
  <c r="E59" i="7"/>
  <c r="E61" i="8" l="1"/>
  <c r="X21" i="7"/>
  <c r="X22"/>
  <c r="X23"/>
  <c r="X19"/>
  <c r="X20"/>
  <c r="E57" i="8"/>
  <c r="X52"/>
  <c r="W52"/>
  <c r="U45"/>
  <c r="W45" s="1"/>
  <c r="W44"/>
  <c r="W43"/>
  <c r="U42"/>
  <c r="W42" s="1"/>
  <c r="U41"/>
  <c r="W41" s="1"/>
  <c r="W40"/>
  <c r="U40"/>
  <c r="X40" s="1"/>
  <c r="W39"/>
  <c r="U39"/>
  <c r="X39" s="1"/>
  <c r="U38"/>
  <c r="W38" s="1"/>
  <c r="W37"/>
  <c r="U37"/>
  <c r="X37" s="1"/>
  <c r="U36"/>
  <c r="W36" s="1"/>
  <c r="U35"/>
  <c r="X35" s="1"/>
  <c r="U34"/>
  <c r="W34" s="1"/>
  <c r="U33"/>
  <c r="W33" s="1"/>
  <c r="W32"/>
  <c r="U32"/>
  <c r="X32" s="1"/>
  <c r="W31"/>
  <c r="U31"/>
  <c r="X31" s="1"/>
  <c r="U30"/>
  <c r="W30" s="1"/>
  <c r="W29"/>
  <c r="U29"/>
  <c r="X29" s="1"/>
  <c r="U28"/>
  <c r="W28" s="1"/>
  <c r="U27"/>
  <c r="X27" s="1"/>
  <c r="U26"/>
  <c r="W26" s="1"/>
  <c r="U25"/>
  <c r="W25" s="1"/>
  <c r="W24"/>
  <c r="U24"/>
  <c r="X24" s="1"/>
  <c r="W23"/>
  <c r="W22"/>
  <c r="W21"/>
  <c r="U21"/>
  <c r="W20"/>
  <c r="U20"/>
  <c r="X20" s="1"/>
  <c r="W19"/>
  <c r="U19"/>
  <c r="U18"/>
  <c r="W18" s="1"/>
  <c r="W17"/>
  <c r="U17"/>
  <c r="X17" s="1"/>
  <c r="U16"/>
  <c r="W16" s="1"/>
  <c r="U15"/>
  <c r="X15" s="1"/>
  <c r="U14"/>
  <c r="W14" s="1"/>
  <c r="U13"/>
  <c r="W13" s="1"/>
  <c r="W12"/>
  <c r="U12"/>
  <c r="X12" s="1"/>
  <c r="W11"/>
  <c r="U11"/>
  <c r="X11" s="1"/>
  <c r="U10"/>
  <c r="W10" s="1"/>
  <c r="W9"/>
  <c r="U9"/>
  <c r="U8"/>
  <c r="W8" s="1"/>
  <c r="U7"/>
  <c r="X7" s="1"/>
  <c r="U6"/>
  <c r="W6" s="1"/>
  <c r="U5"/>
  <c r="W5" s="1"/>
  <c r="W4"/>
  <c r="U4"/>
  <c r="X4" s="1"/>
  <c r="W3"/>
  <c r="U3"/>
  <c r="X3" s="1"/>
  <c r="W22" i="7"/>
  <c r="W23"/>
  <c r="W24"/>
  <c r="W26"/>
  <c r="W28"/>
  <c r="W30"/>
  <c r="W32"/>
  <c r="W34"/>
  <c r="W36"/>
  <c r="W38"/>
  <c r="W40"/>
  <c r="W42"/>
  <c r="W43"/>
  <c r="W44"/>
  <c r="U4"/>
  <c r="U5"/>
  <c r="W5" s="1"/>
  <c r="U6"/>
  <c r="U7"/>
  <c r="W7" s="1"/>
  <c r="U8"/>
  <c r="U9"/>
  <c r="W9" s="1"/>
  <c r="U10"/>
  <c r="U11"/>
  <c r="W11" s="1"/>
  <c r="U12"/>
  <c r="U13"/>
  <c r="W13" s="1"/>
  <c r="U14"/>
  <c r="U15"/>
  <c r="B50" s="1"/>
  <c r="U16"/>
  <c r="U17"/>
  <c r="X17" s="1"/>
  <c r="U18"/>
  <c r="U19"/>
  <c r="W19" s="1"/>
  <c r="U20"/>
  <c r="W20" s="1"/>
  <c r="U21"/>
  <c r="W21" s="1"/>
  <c r="U24"/>
  <c r="U25"/>
  <c r="W25" s="1"/>
  <c r="U26"/>
  <c r="U27"/>
  <c r="W27" s="1"/>
  <c r="U28"/>
  <c r="U29"/>
  <c r="W29" s="1"/>
  <c r="U30"/>
  <c r="U31"/>
  <c r="W31" s="1"/>
  <c r="U32"/>
  <c r="U33"/>
  <c r="W33" s="1"/>
  <c r="U34"/>
  <c r="U35"/>
  <c r="W35" s="1"/>
  <c r="U36"/>
  <c r="U37"/>
  <c r="W37" s="1"/>
  <c r="U38"/>
  <c r="U39"/>
  <c r="W39" s="1"/>
  <c r="U40"/>
  <c r="U41"/>
  <c r="W41" s="1"/>
  <c r="U42"/>
  <c r="U45"/>
  <c r="W45" s="1"/>
  <c r="U3"/>
  <c r="W3" s="1"/>
  <c r="X42"/>
  <c r="X40"/>
  <c r="X34"/>
  <c r="X30"/>
  <c r="X27"/>
  <c r="X26"/>
  <c r="X18"/>
  <c r="X14"/>
  <c r="X10"/>
  <c r="X6"/>
  <c r="W4"/>
  <c r="X4"/>
  <c r="X5"/>
  <c r="X7"/>
  <c r="W8"/>
  <c r="X8"/>
  <c r="X9"/>
  <c r="W12"/>
  <c r="X12"/>
  <c r="X13"/>
  <c r="X15"/>
  <c r="W16"/>
  <c r="X16"/>
  <c r="X24"/>
  <c r="X28"/>
  <c r="X31"/>
  <c r="X32"/>
  <c r="X33"/>
  <c r="X36"/>
  <c r="X37"/>
  <c r="X38"/>
  <c r="X39"/>
  <c r="W52"/>
  <c r="X52" s="1"/>
  <c r="E57"/>
  <c r="X41" l="1"/>
  <c r="X29"/>
  <c r="X25"/>
  <c r="W15"/>
  <c r="X35"/>
  <c r="X5" i="8"/>
  <c r="X8"/>
  <c r="X13"/>
  <c r="X25"/>
  <c r="X28"/>
  <c r="X33"/>
  <c r="X36"/>
  <c r="X41"/>
  <c r="X45"/>
  <c r="W7"/>
  <c r="C49"/>
  <c r="X9"/>
  <c r="W15"/>
  <c r="W27"/>
  <c r="W35"/>
  <c r="X16"/>
  <c r="W17" i="7"/>
  <c r="C49"/>
  <c r="X11"/>
  <c r="W46" i="8"/>
  <c r="Y52" s="1"/>
  <c r="B50"/>
  <c r="X6"/>
  <c r="X10"/>
  <c r="X14"/>
  <c r="X18"/>
  <c r="X26"/>
  <c r="X30"/>
  <c r="X34"/>
  <c r="X38"/>
  <c r="X42"/>
  <c r="X3" i="7"/>
  <c r="X45"/>
  <c r="W18"/>
  <c r="W14"/>
  <c r="W10"/>
  <c r="W6"/>
  <c r="E61"/>
  <c r="W46" l="1"/>
  <c r="Y52" s="1"/>
  <c r="E35" i="2"/>
  <c r="J35"/>
  <c r="P35"/>
  <c r="U35"/>
  <c r="Z35"/>
  <c r="AE35"/>
  <c r="E70"/>
  <c r="J70"/>
  <c r="P70"/>
  <c r="U70"/>
  <c r="Z70"/>
  <c r="AE70"/>
  <c r="AE36"/>
  <c r="AE71" l="1"/>
</calcChain>
</file>

<file path=xl/sharedStrings.xml><?xml version="1.0" encoding="utf-8"?>
<sst xmlns="http://schemas.openxmlformats.org/spreadsheetml/2006/main" count="783" uniqueCount="166">
  <si>
    <t>Risque</t>
  </si>
  <si>
    <t>Pluie</t>
  </si>
  <si>
    <t>M</t>
  </si>
  <si>
    <t>V</t>
  </si>
  <si>
    <t>L</t>
  </si>
  <si>
    <t>S</t>
  </si>
  <si>
    <t>J</t>
  </si>
  <si>
    <t>D</t>
  </si>
  <si>
    <t>⋂</t>
  </si>
  <si>
    <t>⋃</t>
  </si>
  <si>
    <t>●</t>
  </si>
  <si>
    <t>Pg</t>
  </si>
  <si>
    <t>○</t>
  </si>
  <si>
    <t>Cumul pluie en mm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</si>
  <si>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</si>
  <si>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</si>
  <si>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</si>
  <si>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</si>
  <si>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</si>
  <si>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</si>
  <si>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</si>
  <si>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</si>
  <si>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</si>
  <si>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</si>
  <si>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</si>
  <si>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Nouvelle lune : ● </t>
  </si>
  <si>
    <t>Période à risque</t>
  </si>
  <si>
    <r>
      <t xml:space="preserve">PRODUITS kg ou l./ha - </t>
    </r>
    <r>
      <rPr>
        <b/>
        <sz val="10"/>
        <color indexed="54"/>
        <rFont val="Times New Roman"/>
        <family val="1"/>
      </rPr>
      <t xml:space="preserve">Phytos - </t>
    </r>
    <r>
      <rPr>
        <b/>
        <sz val="10"/>
        <color indexed="10"/>
        <rFont val="Times New Roman"/>
        <family val="1"/>
      </rPr>
      <t xml:space="preserve">Engrais </t>
    </r>
    <r>
      <rPr>
        <b/>
        <sz val="10"/>
        <color indexed="16"/>
        <rFont val="Times New Roman"/>
        <family val="1"/>
      </rPr>
      <t>-Activ.</t>
    </r>
  </si>
  <si>
    <t>Maladies</t>
  </si>
  <si>
    <t>Ravageurs</t>
  </si>
  <si>
    <t>Compost Liquide</t>
  </si>
  <si>
    <t>Actipreta</t>
  </si>
  <si>
    <t>Humisfer</t>
  </si>
  <si>
    <t>Remedier</t>
  </si>
  <si>
    <t>Bouillie Bordelaise 20%</t>
  </si>
  <si>
    <t>Hydroxyde Cu 36%</t>
  </si>
  <si>
    <t>Nordox 75%</t>
  </si>
  <si>
    <t>Xentari</t>
  </si>
  <si>
    <t>SILICUIVRE 5 %</t>
  </si>
  <si>
    <t>SILIZINC 0 %</t>
  </si>
  <si>
    <t>Algocuivre 1,5 %</t>
  </si>
  <si>
    <t>Algosoufre 0,25 %</t>
  </si>
  <si>
    <t>SOUFRE BIOFA</t>
  </si>
  <si>
    <t>MOUILLANT BIOFA</t>
  </si>
  <si>
    <t>Parcelles</t>
  </si>
  <si>
    <t>Surface</t>
  </si>
  <si>
    <t>MALADIES :</t>
  </si>
  <si>
    <t>RAVAGEURS :</t>
  </si>
  <si>
    <t>Cuivre métal kg/ha :</t>
  </si>
  <si>
    <t>Mildiou : Mi</t>
  </si>
  <si>
    <t>Brenner : Br</t>
  </si>
  <si>
    <t>Boarmies : Boa</t>
  </si>
  <si>
    <t>Oîdium : Oi</t>
  </si>
  <si>
    <t>Esca, BDA : Es</t>
  </si>
  <si>
    <t>Eudémis : Eu</t>
  </si>
  <si>
    <t>Black Rot : Bl</t>
  </si>
  <si>
    <t>Ciccadelle verte : Cv</t>
  </si>
  <si>
    <t>Botrytis : Bo</t>
  </si>
  <si>
    <t>Ciccadelle Flav. : Cf</t>
  </si>
  <si>
    <t>CALCULATEUR CU</t>
  </si>
  <si>
    <t>Quantité/ha</t>
  </si>
  <si>
    <t>Cuivre métal kg/ha</t>
  </si>
  <si>
    <t>RECOMMANDATIONS :</t>
  </si>
  <si>
    <t>Début saison ou faible pression : Cuivre "contact" &gt; 0,100</t>
  </si>
  <si>
    <t>Cuivre "contact" kg/ha</t>
  </si>
  <si>
    <t>Milieu de saison : cuivre "contact" &gt; 0,200</t>
  </si>
  <si>
    <t>Grosse pression : cuivre "contact" &gt; 0,300</t>
  </si>
  <si>
    <t>Cuivre "interne" kg/ha</t>
  </si>
  <si>
    <t>Pression extrême, fortes pluies : cuivre "contact" &gt; 0,400</t>
  </si>
  <si>
    <t>Coût total/ha</t>
  </si>
  <si>
    <t>Coût unitaire</t>
  </si>
  <si>
    <t xml:space="preserve">Héliocuivre 40 % </t>
  </si>
  <si>
    <t xml:space="preserve">Labicuper 6,8 % </t>
  </si>
  <si>
    <t>Cuivre "interne" : niveau inférieur ou égal au cuivre "contact"</t>
  </si>
  <si>
    <t>Ne pas dépasser 0,400 sauf cas extrêmes</t>
  </si>
  <si>
    <t xml:space="preserve">Minimum recommandé : 0,100 en faible pression, 0,200 à 0,300 autrement </t>
  </si>
  <si>
    <t>Suivre les bulletins d'avertissements agricoles et nos conseils en cours de saison</t>
  </si>
  <si>
    <t>Ces recommandations ne sont qu'indicatives.</t>
  </si>
  <si>
    <t>QT</t>
  </si>
  <si>
    <t>Héliocuivre 40%</t>
  </si>
  <si>
    <t>CALCICOLE NF</t>
  </si>
  <si>
    <t>BIOFALGUE</t>
  </si>
  <si>
    <t>Commande proposée</t>
  </si>
  <si>
    <t>Total pour ha</t>
  </si>
  <si>
    <t>SILIBRIX</t>
  </si>
  <si>
    <t>Janvier</t>
  </si>
  <si>
    <t>Pâques</t>
  </si>
  <si>
    <t>Total à l'ha</t>
  </si>
  <si>
    <t>STILAC NF</t>
  </si>
  <si>
    <t>Humate de Bore</t>
  </si>
  <si>
    <t>Cuproxat 19 %</t>
  </si>
  <si>
    <t>Agrément BO10757 distribution et conseil phytosanitaire</t>
  </si>
  <si>
    <t>Ve Saint</t>
  </si>
  <si>
    <t>SOUFROLIGO</t>
  </si>
  <si>
    <t>Mi</t>
  </si>
  <si>
    <t>Oi</t>
  </si>
  <si>
    <t>Eu</t>
  </si>
  <si>
    <t>Soufre pur kg/ha :</t>
  </si>
  <si>
    <t>Heliosoufre</t>
  </si>
  <si>
    <t>Fluidosoufre</t>
  </si>
  <si>
    <t>Bouteilles/ha</t>
  </si>
  <si>
    <t>Kg/hectolitre</t>
  </si>
  <si>
    <t>Hl/ha</t>
  </si>
  <si>
    <t>Kg raisins/ha</t>
  </si>
  <si>
    <t>Coût/bouteille</t>
  </si>
  <si>
    <t>PLANTIGEL</t>
  </si>
  <si>
    <t>17 18</t>
  </si>
  <si>
    <t xml:space="preserve">17 18 </t>
  </si>
  <si>
    <t xml:space="preserve">Ascension </t>
  </si>
  <si>
    <t>Pentecôte</t>
  </si>
  <si>
    <t>Nouvel An</t>
  </si>
  <si>
    <t>Noël</t>
  </si>
  <si>
    <t xml:space="preserve">Pleine lune : </t>
  </si>
  <si>
    <t>Nœud lunaire ascendant :</t>
  </si>
  <si>
    <t>Nœud lunaire descendant :</t>
  </si>
  <si>
    <t xml:space="preserve">Périgée lunaire : </t>
  </si>
  <si>
    <t>Quatre Temps :</t>
  </si>
  <si>
    <t>Pâques :</t>
  </si>
  <si>
    <t>Armicarb</t>
  </si>
  <si>
    <t>KANNE</t>
  </si>
  <si>
    <t>TRICO séparément</t>
  </si>
  <si>
    <t>Capirel</t>
  </si>
  <si>
    <t>Solstic  Hiv</t>
  </si>
  <si>
    <t>FLOSEVE</t>
  </si>
  <si>
    <t>Neemazal</t>
  </si>
  <si>
    <t>Bactosfer</t>
  </si>
  <si>
    <t>ARGILIT</t>
  </si>
  <si>
    <t>Botector</t>
  </si>
  <si>
    <t>Bo</t>
  </si>
  <si>
    <t>Ins</t>
  </si>
  <si>
    <t>St-Pancrace</t>
  </si>
  <si>
    <t>St-Servais</t>
  </si>
  <si>
    <t>St-Mamert</t>
  </si>
  <si>
    <t>St-Jean</t>
  </si>
  <si>
    <t>Fête Nationale</t>
  </si>
  <si>
    <t>Ag</t>
  </si>
  <si>
    <t>Equinoxe Ptps</t>
  </si>
  <si>
    <t>mars</t>
  </si>
  <si>
    <t xml:space="preserve">avril </t>
  </si>
  <si>
    <t>mai</t>
  </si>
  <si>
    <t>fleur</t>
  </si>
  <si>
    <t>juin</t>
  </si>
  <si>
    <t>juillet</t>
  </si>
  <si>
    <t>août</t>
  </si>
  <si>
    <t>sept.</t>
  </si>
  <si>
    <t>Azupec 80 %</t>
  </si>
  <si>
    <t>Carbosel</t>
  </si>
  <si>
    <t>Ta</t>
  </si>
  <si>
    <t>BULBACIDE NF</t>
  </si>
  <si>
    <t>LACTOSTIM</t>
  </si>
  <si>
    <t>Carpocapse fruits pépins : Ca</t>
  </si>
  <si>
    <t>Ca</t>
  </si>
  <si>
    <t>Tavelure : Ta</t>
  </si>
  <si>
    <t>CALCICOLE NF 0 %</t>
  </si>
  <si>
    <t>CALENDRIER INTERVENTIONS 2023 - GEOPHILE</t>
  </si>
  <si>
    <t>F. victoire</t>
  </si>
  <si>
    <t>Assomption</t>
  </si>
  <si>
    <t>Toussaint</t>
  </si>
  <si>
    <t>Armistice</t>
  </si>
  <si>
    <t>Equinoxe</t>
  </si>
  <si>
    <t>Avent</t>
  </si>
  <si>
    <t>Microsfer</t>
  </si>
  <si>
    <t>CALCOMER</t>
  </si>
  <si>
    <r>
      <t>P.s.</t>
    </r>
    <r>
      <rPr>
        <sz val="10"/>
        <rFont val="Arial"/>
        <family val="2"/>
      </rPr>
      <t xml:space="preserve"> : Notez le détail des produits utilisés sur chaque intervention dans la feuille suivante "Interventions réelles 2023".</t>
    </r>
  </si>
  <si>
    <t>TRAITEMENTS - APPLICATIONS à l'ha - ANNEE 2023</t>
  </si>
  <si>
    <t>Ste Croix</t>
  </si>
</sst>
</file>

<file path=xl/styles.xml><?xml version="1.0" encoding="utf-8"?>
<styleSheet xmlns="http://schemas.openxmlformats.org/spreadsheetml/2006/main">
  <numFmts count="5">
    <numFmt numFmtId="164" formatCode="mmmm\ yyyy"/>
    <numFmt numFmtId="165" formatCode="0.0"/>
    <numFmt numFmtId="166" formatCode="0.000"/>
    <numFmt numFmtId="167" formatCode="d/m;@"/>
    <numFmt numFmtId="168" formatCode=";;;"/>
  </numFmts>
  <fonts count="61">
    <font>
      <sz val="10"/>
      <name val="Arial"/>
    </font>
    <font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10"/>
      <name val="Lucida Sans Unicode"/>
      <family val="2"/>
    </font>
    <font>
      <sz val="10"/>
      <color indexed="8"/>
      <name val="Arial"/>
      <family val="2"/>
    </font>
    <font>
      <sz val="10"/>
      <color indexed="8"/>
      <name val="Lucida Sans Unicode"/>
      <family val="2"/>
    </font>
    <font>
      <sz val="8"/>
      <name val="Lucida Sans Unicode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Times New Roman"/>
      <family val="1"/>
    </font>
    <font>
      <b/>
      <sz val="10"/>
      <color indexed="54"/>
      <name val="Times New Roman"/>
      <family val="1"/>
    </font>
    <font>
      <b/>
      <sz val="10"/>
      <color indexed="16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17"/>
      <name val="Times New Roman"/>
      <family val="1"/>
    </font>
    <font>
      <sz val="10"/>
      <color indexed="8"/>
      <name val="Times New Roman"/>
      <family val="1"/>
    </font>
    <font>
      <b/>
      <sz val="10"/>
      <color indexed="56"/>
      <name val="Times New Roman"/>
      <family val="1"/>
    </font>
    <font>
      <sz val="10"/>
      <color indexed="56"/>
      <name val="Times New Roman"/>
      <family val="1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color indexed="10"/>
      <name val="Arial"/>
      <family val="2"/>
    </font>
    <font>
      <sz val="7"/>
      <color indexed="53"/>
      <name val="Arial"/>
      <family val="2"/>
    </font>
    <font>
      <u/>
      <sz val="10"/>
      <name val="Arial"/>
      <family val="2"/>
    </font>
    <font>
      <b/>
      <sz val="10"/>
      <name val="Lucida Sans Unicode"/>
      <family val="2"/>
    </font>
    <font>
      <sz val="7"/>
      <color indexed="53"/>
      <name val="Lucida Sans Unicode"/>
      <family val="2"/>
    </font>
    <font>
      <sz val="10"/>
      <color indexed="43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7"/>
      <color indexed="43"/>
      <name val="Arial"/>
      <family val="2"/>
    </font>
    <font>
      <sz val="8"/>
      <color indexed="43"/>
      <name val="Arial"/>
      <family val="2"/>
    </font>
    <font>
      <sz val="8"/>
      <color indexed="53"/>
      <name val="Lucida Sans Unicode"/>
      <family val="2"/>
    </font>
    <font>
      <sz val="8"/>
      <color indexed="8"/>
      <name val="Arial"/>
      <family val="2"/>
    </font>
    <font>
      <sz val="8"/>
      <color indexed="60"/>
      <name val="Arial"/>
      <family val="2"/>
    </font>
    <font>
      <sz val="8"/>
      <color indexed="12"/>
      <name val="Webdings"/>
      <family val="1"/>
      <charset val="2"/>
    </font>
    <font>
      <sz val="7"/>
      <name val="Arial"/>
      <family val="2"/>
    </font>
    <font>
      <b/>
      <sz val="10"/>
      <color rgb="FFFF0000"/>
      <name val="Times New Roman"/>
      <family val="1"/>
    </font>
    <font>
      <b/>
      <sz val="10"/>
      <color theme="5"/>
      <name val="Arial"/>
      <family val="2"/>
    </font>
    <font>
      <sz val="10"/>
      <color rgb="FFFFFF00"/>
      <name val="Lucida Sans Unicode"/>
      <family val="2"/>
    </font>
    <font>
      <sz val="10"/>
      <color rgb="FFFFFF00"/>
      <name val="Arial"/>
      <family val="2"/>
    </font>
    <font>
      <sz val="7"/>
      <color rgb="FFFF6600"/>
      <name val="Lucida Sans Unicode"/>
      <family val="2"/>
    </font>
    <font>
      <b/>
      <sz val="10"/>
      <color rgb="FF0000FF"/>
      <name val="Times New Roman"/>
      <family val="1"/>
    </font>
    <font>
      <sz val="10"/>
      <color rgb="FFFF0000"/>
      <name val="Arial"/>
      <family val="2"/>
    </font>
    <font>
      <sz val="8"/>
      <color rgb="FFFFFF00"/>
      <name val="Arial"/>
      <family val="2"/>
    </font>
    <font>
      <sz val="8"/>
      <color rgb="FFFF0000"/>
      <name val="Arial"/>
      <family val="2"/>
    </font>
    <font>
      <sz val="8"/>
      <color rgb="FFFF6600"/>
      <name val="Lucida Sans Unicode"/>
      <family val="2"/>
    </font>
    <font>
      <sz val="10"/>
      <color theme="8" tint="0.39997558519241921"/>
      <name val="Lucida Sans Unicode"/>
      <family val="2"/>
    </font>
    <font>
      <b/>
      <sz val="10"/>
      <color rgb="FF003366"/>
      <name val="Times New Roman"/>
      <family val="1"/>
    </font>
    <font>
      <b/>
      <sz val="10"/>
      <color rgb="FFFF0066"/>
      <name val="Arial"/>
      <family val="2"/>
    </font>
    <font>
      <b/>
      <sz val="10"/>
      <color rgb="FFFF0066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66"/>
        <bgColor indexed="26"/>
      </patternFill>
    </fill>
    <fill>
      <patternFill patternType="solid">
        <fgColor rgb="FFFF7C8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FF7C80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26"/>
      </patternFill>
    </fill>
  </fills>
  <borders count="160">
    <border>
      <left/>
      <right/>
      <top/>
      <bottom/>
      <diagonal/>
    </border>
    <border>
      <left/>
      <right/>
      <top style="thick">
        <color indexed="57"/>
      </top>
      <bottom/>
      <diagonal/>
    </border>
    <border>
      <left/>
      <right/>
      <top/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ck">
        <color indexed="57"/>
      </right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ck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/>
      <bottom style="thin">
        <color indexed="57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ck">
        <color indexed="57"/>
      </bottom>
      <diagonal/>
    </border>
    <border>
      <left/>
      <right style="thick">
        <color indexed="12"/>
      </right>
      <top/>
      <bottom/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57"/>
      </left>
      <right style="thick">
        <color indexed="57"/>
      </right>
      <top/>
      <bottom style="thick">
        <color indexed="57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/>
      <diagonal/>
    </border>
    <border>
      <left style="thick">
        <color indexed="57"/>
      </left>
      <right style="thick">
        <color indexed="57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ck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/>
      <right/>
      <top style="thin">
        <color indexed="57"/>
      </top>
      <bottom style="thick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/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2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12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12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8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thin">
        <color indexed="12"/>
      </bottom>
      <diagonal/>
    </border>
    <border>
      <left style="thin">
        <color indexed="12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hair">
        <color indexed="8"/>
      </top>
      <bottom style="hair">
        <color indexed="12"/>
      </bottom>
      <diagonal/>
    </border>
    <border>
      <left style="thin">
        <color indexed="12"/>
      </left>
      <right/>
      <top style="medium">
        <color indexed="8"/>
      </top>
      <bottom style="hair">
        <color indexed="8"/>
      </bottom>
      <diagonal/>
    </border>
    <border>
      <left style="thin">
        <color indexed="12"/>
      </left>
      <right/>
      <top style="hair">
        <color indexed="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8"/>
      </bottom>
      <diagonal/>
    </border>
    <border>
      <left/>
      <right style="thin">
        <color indexed="8"/>
      </right>
      <top style="hair">
        <color indexed="12"/>
      </top>
      <bottom style="thick">
        <color indexed="1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/>
      <top style="hair">
        <color indexed="8"/>
      </top>
      <bottom style="thin">
        <color indexed="64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 style="thin">
        <color indexed="12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12"/>
      </right>
      <top style="hair">
        <color indexed="8"/>
      </top>
      <bottom style="hair">
        <color indexed="64"/>
      </bottom>
      <diagonal/>
    </border>
    <border>
      <left/>
      <right style="thin">
        <color indexed="12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ck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12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57"/>
      </left>
      <right/>
      <top/>
      <bottom/>
      <diagonal/>
    </border>
    <border>
      <left style="thick">
        <color indexed="57"/>
      </left>
      <right/>
      <top/>
      <bottom style="thick">
        <color indexed="57"/>
      </bottom>
      <diagonal/>
    </border>
    <border>
      <left/>
      <right style="thick">
        <color indexed="57"/>
      </right>
      <top/>
      <bottom style="thick">
        <color indexed="57"/>
      </bottom>
      <diagonal/>
    </border>
    <border>
      <left style="thick">
        <color indexed="57"/>
      </left>
      <right/>
      <top style="thick">
        <color indexed="57"/>
      </top>
      <bottom/>
      <diagonal/>
    </border>
    <border>
      <left/>
      <right style="thick">
        <color indexed="57"/>
      </right>
      <top style="thick">
        <color indexed="57"/>
      </top>
      <bottom/>
      <diagonal/>
    </border>
    <border>
      <left/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/>
      <top style="thick">
        <color indexed="57"/>
      </top>
      <bottom style="thin">
        <color indexed="57"/>
      </bottom>
      <diagonal/>
    </border>
    <border>
      <left style="thick">
        <color indexed="57"/>
      </left>
      <right/>
      <top style="thick">
        <color indexed="57"/>
      </top>
      <bottom style="thick">
        <color indexed="57"/>
      </bottom>
      <diagonal/>
    </border>
    <border>
      <left/>
      <right/>
      <top style="thick">
        <color indexed="57"/>
      </top>
      <bottom style="thick">
        <color indexed="57"/>
      </bottom>
      <diagonal/>
    </border>
    <border>
      <left/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ck">
        <color indexed="57"/>
      </top>
      <bottom/>
      <diagonal/>
    </border>
    <border>
      <left style="thick">
        <color indexed="57"/>
      </left>
      <right style="medium">
        <color indexed="57"/>
      </right>
      <top/>
      <bottom style="thick">
        <color indexed="57"/>
      </bottom>
      <diagonal/>
    </border>
    <border>
      <left style="medium">
        <color indexed="57"/>
      </left>
      <right style="thick">
        <color indexed="57"/>
      </right>
      <top style="thick">
        <color indexed="57"/>
      </top>
      <bottom/>
      <diagonal/>
    </border>
    <border>
      <left/>
      <right style="thick">
        <color rgb="FF0000FF"/>
      </right>
      <top style="thin">
        <color indexed="64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339966"/>
      </left>
      <right style="thick">
        <color rgb="FF339966"/>
      </right>
      <top style="thick">
        <color rgb="FF339966"/>
      </top>
      <bottom style="thick">
        <color rgb="FF339966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0000FF"/>
      </left>
      <right/>
      <top style="hair">
        <color indexed="8"/>
      </top>
      <bottom style="hair">
        <color indexed="8"/>
      </bottom>
      <diagonal/>
    </border>
    <border>
      <left style="thin">
        <color rgb="FF0000FF"/>
      </left>
      <right style="thin">
        <color indexed="12"/>
      </right>
      <top style="hair">
        <color indexed="8"/>
      </top>
      <bottom style="hair">
        <color indexed="8"/>
      </bottom>
      <diagonal/>
    </border>
    <border>
      <left style="thin">
        <color rgb="FF0000FF"/>
      </left>
      <right style="thin">
        <color rgb="FF0000FF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57"/>
      </left>
      <right/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thick">
        <color indexed="57"/>
      </right>
      <top/>
      <bottom style="thick">
        <color indexed="57"/>
      </bottom>
      <diagonal/>
    </border>
    <border>
      <left style="thin">
        <color indexed="57"/>
      </left>
      <right/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n">
        <color rgb="FFFF0000"/>
      </bottom>
      <diagonal/>
    </border>
    <border>
      <left/>
      <right style="medium">
        <color indexed="57"/>
      </right>
      <top style="thin">
        <color indexed="57"/>
      </top>
      <bottom style="thin">
        <color rgb="FFFF0000"/>
      </bottom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/>
      <right/>
      <top style="thin">
        <color indexed="57"/>
      </top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medium">
        <color indexed="8"/>
      </top>
      <bottom style="hair">
        <color indexed="8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/>
      <right/>
      <top style="hair">
        <color indexed="8"/>
      </top>
      <bottom style="hair">
        <color theme="1"/>
      </bottom>
      <diagonal/>
    </border>
    <border>
      <left/>
      <right/>
      <top style="medium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8">
    <xf numFmtId="0" fontId="0" fillId="0" borderId="0" xfId="0"/>
    <xf numFmtId="0" fontId="18" fillId="2" borderId="1" xfId="0" applyFont="1" applyFill="1" applyBorder="1" applyAlignment="1">
      <alignment horizontal="center" vertical="justify" wrapText="1"/>
    </xf>
    <xf numFmtId="0" fontId="18" fillId="2" borderId="2" xfId="0" applyFont="1" applyFill="1" applyBorder="1" applyAlignment="1">
      <alignment horizontal="center" vertical="justify" wrapText="1"/>
    </xf>
    <xf numFmtId="0" fontId="17" fillId="3" borderId="3" xfId="0" applyFont="1" applyFill="1" applyBorder="1" applyAlignment="1">
      <alignment vertical="justify" wrapText="1"/>
    </xf>
    <xf numFmtId="0" fontId="20" fillId="3" borderId="4" xfId="0" applyFont="1" applyFill="1" applyBorder="1" applyAlignment="1">
      <alignment horizontal="center" vertical="justify" wrapText="1"/>
    </xf>
    <xf numFmtId="0" fontId="20" fillId="3" borderId="5" xfId="0" applyFont="1" applyFill="1" applyBorder="1" applyAlignment="1">
      <alignment horizontal="center" vertical="justify" wrapText="1"/>
    </xf>
    <xf numFmtId="0" fontId="17" fillId="3" borderId="8" xfId="0" applyFont="1" applyFill="1" applyBorder="1" applyAlignment="1">
      <alignment vertical="justify" wrapText="1"/>
    </xf>
    <xf numFmtId="0" fontId="20" fillId="3" borderId="9" xfId="0" applyFont="1" applyFill="1" applyBorder="1" applyAlignment="1">
      <alignment horizontal="center" vertical="justify" wrapText="1"/>
    </xf>
    <xf numFmtId="0" fontId="20" fillId="3" borderId="10" xfId="0" applyFont="1" applyFill="1" applyBorder="1" applyAlignment="1">
      <alignment horizontal="center" vertical="justify" wrapText="1"/>
    </xf>
    <xf numFmtId="0" fontId="17" fillId="3" borderId="11" xfId="0" applyFont="1" applyFill="1" applyBorder="1" applyAlignment="1">
      <alignment vertical="justify" wrapText="1"/>
    </xf>
    <xf numFmtId="0" fontId="16" fillId="4" borderId="8" xfId="0" applyFont="1" applyFill="1" applyBorder="1" applyAlignment="1">
      <alignment vertical="justify" wrapText="1"/>
    </xf>
    <xf numFmtId="0" fontId="20" fillId="4" borderId="10" xfId="0" applyFont="1" applyFill="1" applyBorder="1" applyAlignment="1">
      <alignment horizontal="center" vertical="justify" wrapText="1"/>
    </xf>
    <xf numFmtId="0" fontId="16" fillId="4" borderId="11" xfId="0" applyFont="1" applyFill="1" applyBorder="1" applyAlignment="1">
      <alignment vertical="justify" wrapText="1"/>
    </xf>
    <xf numFmtId="0" fontId="15" fillId="5" borderId="19" xfId="0" applyFont="1" applyFill="1" applyBorder="1" applyAlignment="1">
      <alignment vertical="justify" wrapText="1"/>
    </xf>
    <xf numFmtId="0" fontId="15" fillId="5" borderId="8" xfId="0" applyFont="1" applyFill="1" applyBorder="1" applyAlignment="1">
      <alignment vertical="justify" wrapText="1"/>
    </xf>
    <xf numFmtId="0" fontId="20" fillId="5" borderId="10" xfId="0" applyFont="1" applyFill="1" applyBorder="1" applyAlignment="1">
      <alignment horizontal="center" vertical="justify" wrapText="1"/>
    </xf>
    <xf numFmtId="0" fontId="21" fillId="2" borderId="3" xfId="0" applyFont="1" applyFill="1" applyBorder="1" applyAlignment="1">
      <alignment vertical="justify" wrapText="1"/>
    </xf>
    <xf numFmtId="0" fontId="22" fillId="2" borderId="4" xfId="0" applyFont="1" applyFill="1" applyBorder="1" applyAlignment="1">
      <alignment horizontal="center" vertical="justify" wrapText="1"/>
    </xf>
    <xf numFmtId="0" fontId="22" fillId="2" borderId="5" xfId="0" applyFont="1" applyFill="1" applyBorder="1" applyAlignment="1">
      <alignment horizontal="center" vertical="justify" wrapText="1"/>
    </xf>
    <xf numFmtId="0" fontId="22" fillId="2" borderId="6" xfId="0" applyFont="1" applyFill="1" applyBorder="1" applyAlignment="1">
      <alignment horizontal="center" vertical="justify" wrapText="1"/>
    </xf>
    <xf numFmtId="0" fontId="21" fillId="2" borderId="7" xfId="0" applyFont="1" applyFill="1" applyBorder="1" applyAlignment="1">
      <alignment horizontal="center" vertical="justify" wrapText="1"/>
    </xf>
    <xf numFmtId="0" fontId="21" fillId="2" borderId="15" xfId="0" applyFont="1" applyFill="1" applyBorder="1" applyAlignment="1">
      <alignment vertical="justify" wrapText="1"/>
    </xf>
    <xf numFmtId="0" fontId="22" fillId="2" borderId="16" xfId="0" applyFont="1" applyFill="1" applyBorder="1" applyAlignment="1">
      <alignment horizontal="center" vertical="justify" wrapText="1"/>
    </xf>
    <xf numFmtId="0" fontId="22" fillId="2" borderId="17" xfId="0" applyFont="1" applyFill="1" applyBorder="1" applyAlignment="1">
      <alignment horizontal="center" vertical="justify" wrapText="1"/>
    </xf>
    <xf numFmtId="0" fontId="22" fillId="2" borderId="18" xfId="0" applyFont="1" applyFill="1" applyBorder="1" applyAlignment="1">
      <alignment horizontal="center" vertical="justify" wrapText="1"/>
    </xf>
    <xf numFmtId="0" fontId="21" fillId="2" borderId="14" xfId="0" applyFont="1" applyFill="1" applyBorder="1" applyAlignment="1">
      <alignment horizontal="center" vertical="justify" wrapText="1"/>
    </xf>
    <xf numFmtId="0" fontId="0" fillId="0" borderId="0" xfId="0" applyAlignment="1">
      <alignment vertical="justify" wrapText="1"/>
    </xf>
    <xf numFmtId="0" fontId="23" fillId="2" borderId="20" xfId="0" applyFont="1" applyFill="1" applyBorder="1" applyAlignment="1">
      <alignment horizontal="center" vertical="justify" wrapText="1"/>
    </xf>
    <xf numFmtId="0" fontId="23" fillId="0" borderId="0" xfId="0" applyFont="1" applyBorder="1" applyAlignment="1">
      <alignment vertical="justify" wrapText="1"/>
    </xf>
    <xf numFmtId="0" fontId="23" fillId="0" borderId="0" xfId="0" applyFont="1" applyBorder="1" applyAlignment="1">
      <alignment horizontal="center" vertical="justify" wrapText="1"/>
    </xf>
    <xf numFmtId="0" fontId="23" fillId="0" borderId="21" xfId="0" applyFont="1" applyBorder="1" applyAlignment="1">
      <alignment horizontal="center" vertical="justify" wrapText="1"/>
    </xf>
    <xf numFmtId="0" fontId="23" fillId="0" borderId="22" xfId="0" applyFont="1" applyBorder="1" applyAlignment="1">
      <alignment horizontal="center" vertical="justify" wrapText="1"/>
    </xf>
    <xf numFmtId="0" fontId="15" fillId="0" borderId="23" xfId="0" applyFont="1" applyBorder="1" applyAlignment="1">
      <alignment vertical="justify" wrapText="1"/>
    </xf>
    <xf numFmtId="0" fontId="24" fillId="0" borderId="0" xfId="0" applyFont="1" applyAlignment="1">
      <alignment vertical="justify" wrapText="1"/>
    </xf>
    <xf numFmtId="0" fontId="15" fillId="0" borderId="24" xfId="0" applyFont="1" applyBorder="1" applyAlignment="1">
      <alignment vertical="justify" wrapText="1"/>
    </xf>
    <xf numFmtId="0" fontId="25" fillId="0" borderId="0" xfId="0" applyFont="1" applyBorder="1" applyAlignment="1">
      <alignment vertical="justify" wrapText="1"/>
    </xf>
    <xf numFmtId="0" fontId="25" fillId="0" borderId="0" xfId="0" applyFont="1" applyAlignment="1">
      <alignment vertical="justify" wrapText="1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0" fillId="0" borderId="26" xfId="0" applyBorder="1" applyAlignment="1">
      <alignment vertical="justify" wrapText="1"/>
    </xf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7" fillId="0" borderId="0" xfId="0" applyFont="1" applyAlignment="1">
      <alignment horizontal="center"/>
    </xf>
    <xf numFmtId="0" fontId="15" fillId="2" borderId="29" xfId="0" applyFont="1" applyFill="1" applyBorder="1" applyAlignment="1">
      <alignment horizontal="center" vertical="justify" wrapText="1"/>
    </xf>
    <xf numFmtId="0" fontId="15" fillId="2" borderId="30" xfId="0" applyFont="1" applyFill="1" applyBorder="1" applyAlignment="1">
      <alignment vertical="justify" wrapText="1"/>
    </xf>
    <xf numFmtId="0" fontId="27" fillId="0" borderId="31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left"/>
    </xf>
    <xf numFmtId="0" fontId="27" fillId="0" borderId="31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23" fillId="0" borderId="32" xfId="0" applyFont="1" applyBorder="1" applyAlignment="1">
      <alignment horizontal="center" vertical="justify" wrapText="1"/>
    </xf>
    <xf numFmtId="0" fontId="0" fillId="8" borderId="3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horizontal="right" vertical="center" wrapText="1"/>
    </xf>
    <xf numFmtId="0" fontId="17" fillId="3" borderId="34" xfId="0" applyFont="1" applyFill="1" applyBorder="1" applyAlignment="1">
      <alignment horizontal="center" vertical="justify" wrapText="1"/>
    </xf>
    <xf numFmtId="0" fontId="17" fillId="3" borderId="35" xfId="0" applyFont="1" applyFill="1" applyBorder="1" applyAlignment="1">
      <alignment horizontal="center" vertical="justify" wrapText="1"/>
    </xf>
    <xf numFmtId="0" fontId="17" fillId="3" borderId="36" xfId="0" applyFont="1" applyFill="1" applyBorder="1" applyAlignment="1">
      <alignment horizontal="center" vertical="justify" wrapText="1"/>
    </xf>
    <xf numFmtId="0" fontId="16" fillId="4" borderId="36" xfId="0" applyFont="1" applyFill="1" applyBorder="1" applyAlignment="1">
      <alignment horizontal="center" vertical="justify" wrapText="1"/>
    </xf>
    <xf numFmtId="0" fontId="15" fillId="5" borderId="38" xfId="0" applyFont="1" applyFill="1" applyBorder="1" applyAlignment="1">
      <alignment horizontal="center" vertical="justify" wrapText="1"/>
    </xf>
    <xf numFmtId="0" fontId="15" fillId="5" borderId="35" xfId="0" applyFont="1" applyFill="1" applyBorder="1" applyAlignment="1">
      <alignment horizontal="center" vertical="justify" wrapText="1"/>
    </xf>
    <xf numFmtId="0" fontId="21" fillId="2" borderId="34" xfId="0" applyFont="1" applyFill="1" applyBorder="1" applyAlignment="1">
      <alignment horizontal="center" vertical="justify" wrapText="1"/>
    </xf>
    <xf numFmtId="0" fontId="21" fillId="2" borderId="37" xfId="0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5" fillId="0" borderId="39" xfId="0" applyFont="1" applyBorder="1" applyAlignment="1">
      <alignment horizontal="center" vertical="justify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6" fillId="4" borderId="41" xfId="0" applyFont="1" applyFill="1" applyBorder="1" applyAlignment="1">
      <alignment horizontal="center" vertical="justify" wrapText="1"/>
    </xf>
    <xf numFmtId="0" fontId="47" fillId="0" borderId="23" xfId="0" applyFont="1" applyBorder="1" applyAlignment="1">
      <alignment horizontal="left" vertical="justify" wrapText="1"/>
    </xf>
    <xf numFmtId="0" fontId="0" fillId="0" borderId="134" xfId="0" applyBorder="1"/>
    <xf numFmtId="0" fontId="23" fillId="2" borderId="43" xfId="0" applyFont="1" applyFill="1" applyBorder="1" applyAlignment="1">
      <alignment vertical="justify" wrapText="1"/>
    </xf>
    <xf numFmtId="0" fontId="23" fillId="2" borderId="44" xfId="0" applyFont="1" applyFill="1" applyBorder="1" applyAlignment="1">
      <alignment horizontal="center" vertical="justify" wrapText="1"/>
    </xf>
    <xf numFmtId="0" fontId="48" fillId="0" borderId="135" xfId="0" applyFont="1" applyBorder="1" applyAlignment="1">
      <alignment vertical="justify" wrapText="1"/>
    </xf>
    <xf numFmtId="0" fontId="48" fillId="0" borderId="136" xfId="0" applyFont="1" applyBorder="1" applyAlignment="1">
      <alignment horizontal="center" vertical="justify" wrapText="1"/>
    </xf>
    <xf numFmtId="0" fontId="13" fillId="0" borderId="3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right" vertical="center" wrapText="1"/>
    </xf>
    <xf numFmtId="0" fontId="13" fillId="0" borderId="33" xfId="0" applyFont="1" applyFill="1" applyBorder="1" applyAlignment="1">
      <alignment horizontal="right" vertical="center" wrapText="1"/>
    </xf>
    <xf numFmtId="0" fontId="8" fillId="9" borderId="33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0" fillId="0" borderId="0" xfId="0" applyAlignment="1"/>
    <xf numFmtId="0" fontId="8" fillId="0" borderId="0" xfId="0" applyFont="1" applyAlignment="1"/>
    <xf numFmtId="0" fontId="8" fillId="0" borderId="33" xfId="0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right" vertical="center" wrapText="1"/>
    </xf>
    <xf numFmtId="0" fontId="0" fillId="10" borderId="33" xfId="0" applyFill="1" applyBorder="1" applyAlignment="1">
      <alignment horizontal="right" vertical="center" wrapText="1"/>
    </xf>
    <xf numFmtId="0" fontId="8" fillId="8" borderId="33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164" fontId="7" fillId="6" borderId="46" xfId="0" applyNumberFormat="1" applyFont="1" applyFill="1" applyBorder="1" applyAlignment="1">
      <alignment horizontal="center" vertical="center" wrapText="1"/>
    </xf>
    <xf numFmtId="164" fontId="35" fillId="6" borderId="47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33" xfId="0" applyFill="1" applyBorder="1" applyAlignment="1">
      <alignment vertical="center"/>
    </xf>
    <xf numFmtId="0" fontId="9" fillId="8" borderId="33" xfId="0" applyFont="1" applyFill="1" applyBorder="1" applyAlignment="1">
      <alignment horizontal="right" vertical="center" wrapText="1"/>
    </xf>
    <xf numFmtId="0" fontId="36" fillId="0" borderId="33" xfId="0" applyFont="1" applyFill="1" applyBorder="1" applyAlignment="1">
      <alignment horizontal="right" vertical="center" wrapText="1"/>
    </xf>
    <xf numFmtId="0" fontId="33" fillId="0" borderId="33" xfId="0" applyFont="1" applyFill="1" applyBorder="1" applyAlignment="1">
      <alignment horizontal="right" vertical="center" wrapText="1"/>
    </xf>
    <xf numFmtId="0" fontId="36" fillId="8" borderId="33" xfId="0" applyFont="1" applyFill="1" applyBorder="1" applyAlignment="1">
      <alignment horizontal="right" vertical="center" wrapText="1"/>
    </xf>
    <xf numFmtId="0" fontId="0" fillId="0" borderId="50" xfId="0" applyFill="1" applyBorder="1" applyAlignment="1">
      <alignment horizontal="right" vertical="center" wrapText="1"/>
    </xf>
    <xf numFmtId="0" fontId="0" fillId="0" borderId="33" xfId="0" applyBorder="1" applyAlignment="1">
      <alignment vertical="center"/>
    </xf>
    <xf numFmtId="0" fontId="11" fillId="8" borderId="33" xfId="0" applyFont="1" applyFill="1" applyBorder="1" applyAlignment="1">
      <alignment horizontal="right" vertical="center" wrapText="1"/>
    </xf>
    <xf numFmtId="0" fontId="0" fillId="9" borderId="33" xfId="0" applyFill="1" applyBorder="1" applyAlignment="1">
      <alignment horizontal="right" vertical="center" wrapText="1"/>
    </xf>
    <xf numFmtId="0" fontId="49" fillId="0" borderId="33" xfId="0" applyFont="1" applyFill="1" applyBorder="1" applyAlignment="1">
      <alignment horizontal="right" vertical="center" wrapText="1"/>
    </xf>
    <xf numFmtId="0" fontId="3" fillId="8" borderId="33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7" fillId="6" borderId="51" xfId="0" applyNumberFormat="1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right" vertical="center" wrapText="1"/>
    </xf>
    <xf numFmtId="0" fontId="13" fillId="8" borderId="3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3" fillId="0" borderId="52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51" fillId="0" borderId="33" xfId="0" applyFont="1" applyFill="1" applyBorder="1" applyAlignment="1">
      <alignment horizontal="right" vertical="center" wrapText="1"/>
    </xf>
    <xf numFmtId="0" fontId="13" fillId="0" borderId="0" xfId="0" applyFont="1"/>
    <xf numFmtId="0" fontId="27" fillId="11" borderId="137" xfId="0" applyFont="1" applyFill="1" applyBorder="1" applyAlignment="1">
      <alignment horizontal="center"/>
    </xf>
    <xf numFmtId="2" fontId="27" fillId="12" borderId="137" xfId="0" applyNumberFormat="1" applyFont="1" applyFill="1" applyBorder="1" applyAlignment="1">
      <alignment horizontal="center"/>
    </xf>
    <xf numFmtId="1" fontId="27" fillId="12" borderId="137" xfId="0" applyNumberFormat="1" applyFont="1" applyFill="1" applyBorder="1" applyAlignment="1">
      <alignment horizontal="center"/>
    </xf>
    <xf numFmtId="166" fontId="52" fillId="12" borderId="137" xfId="0" applyNumberFormat="1" applyFont="1" applyFill="1" applyBorder="1" applyAlignment="1">
      <alignment horizontal="center"/>
    </xf>
    <xf numFmtId="0" fontId="0" fillId="15" borderId="33" xfId="0" applyFill="1" applyBorder="1" applyAlignment="1">
      <alignment horizontal="right" vertical="center" wrapText="1"/>
    </xf>
    <xf numFmtId="0" fontId="0" fillId="14" borderId="33" xfId="0" applyFill="1" applyBorder="1" applyAlignment="1">
      <alignment horizontal="right" vertical="center" wrapText="1"/>
    </xf>
    <xf numFmtId="0" fontId="13" fillId="15" borderId="52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47" fillId="12" borderId="137" xfId="0" applyFont="1" applyFill="1" applyBorder="1" applyAlignment="1">
      <alignment horizontal="center"/>
    </xf>
    <xf numFmtId="164" fontId="6" fillId="6" borderId="57" xfId="0" quotePrefix="1" applyNumberFormat="1" applyFont="1" applyFill="1" applyBorder="1" applyAlignment="1">
      <alignment horizontal="center" vertical="center" wrapText="1"/>
    </xf>
    <xf numFmtId="164" fontId="6" fillId="6" borderId="47" xfId="0" applyNumberFormat="1" applyFont="1" applyFill="1" applyBorder="1" applyAlignment="1">
      <alignment horizontal="center" vertical="center" wrapText="1"/>
    </xf>
    <xf numFmtId="164" fontId="4" fillId="6" borderId="57" xfId="0" applyNumberFormat="1" applyFont="1" applyFill="1" applyBorder="1" applyAlignment="1">
      <alignment horizontal="center" vertical="center" wrapText="1"/>
    </xf>
    <xf numFmtId="164" fontId="5" fillId="6" borderId="57" xfId="0" applyNumberFormat="1" applyFont="1" applyFill="1" applyBorder="1" applyAlignment="1">
      <alignment horizontal="center" vertical="center" wrapText="1"/>
    </xf>
    <xf numFmtId="164" fontId="6" fillId="6" borderId="57" xfId="0" applyNumberFormat="1" applyFont="1" applyFill="1" applyBorder="1" applyAlignment="1">
      <alignment horizontal="center" vertical="center" wrapText="1"/>
    </xf>
    <xf numFmtId="164" fontId="4" fillId="6" borderId="58" xfId="0" applyNumberFormat="1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/>
    </xf>
    <xf numFmtId="0" fontId="9" fillId="0" borderId="56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2" borderId="49" xfId="0" applyFont="1" applyFill="1" applyBorder="1" applyAlignment="1">
      <alignment vertical="center"/>
    </xf>
    <xf numFmtId="0" fontId="51" fillId="0" borderId="33" xfId="0" applyFont="1" applyFill="1" applyBorder="1" applyAlignment="1">
      <alignment horizontal="center" vertical="center" wrapText="1"/>
    </xf>
    <xf numFmtId="0" fontId="13" fillId="15" borderId="33" xfId="0" applyFont="1" applyFill="1" applyBorder="1" applyAlignment="1">
      <alignment horizontal="right" vertical="center" wrapText="1"/>
    </xf>
    <xf numFmtId="0" fontId="0" fillId="15" borderId="33" xfId="0" applyFill="1" applyBorder="1" applyAlignment="1">
      <alignment vertical="center"/>
    </xf>
    <xf numFmtId="0" fontId="0" fillId="14" borderId="0" xfId="0" applyFill="1" applyAlignment="1">
      <alignment vertical="center"/>
    </xf>
    <xf numFmtId="0" fontId="45" fillId="0" borderId="33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right" vertical="center" wrapText="1"/>
    </xf>
    <xf numFmtId="0" fontId="53" fillId="0" borderId="33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/>
    </xf>
    <xf numFmtId="0" fontId="13" fillId="15" borderId="50" xfId="0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justify" wrapText="1"/>
    </xf>
    <xf numFmtId="0" fontId="29" fillId="0" borderId="0" xfId="0" applyFont="1" applyBorder="1" applyAlignment="1">
      <alignment horizontal="center" vertical="justify" wrapText="1"/>
    </xf>
    <xf numFmtId="0" fontId="3" fillId="8" borderId="33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10" fillId="8" borderId="49" xfId="0" applyFont="1" applyFill="1" applyBorder="1" applyAlignment="1">
      <alignment horizontal="right" vertical="center" wrapText="1"/>
    </xf>
    <xf numFmtId="0" fontId="0" fillId="9" borderId="0" xfId="0" applyFill="1" applyAlignment="1">
      <alignment vertical="center"/>
    </xf>
    <xf numFmtId="0" fontId="3" fillId="8" borderId="33" xfId="0" applyFont="1" applyFill="1" applyBorder="1" applyAlignment="1">
      <alignment horizontal="right" vertical="center"/>
    </xf>
    <xf numFmtId="0" fontId="9" fillId="9" borderId="33" xfId="0" applyFont="1" applyFill="1" applyBorder="1" applyAlignment="1">
      <alignment horizontal="right" vertical="center" wrapText="1"/>
    </xf>
    <xf numFmtId="0" fontId="51" fillId="8" borderId="33" xfId="0" applyFont="1" applyFill="1" applyBorder="1" applyAlignment="1">
      <alignment horizontal="center" vertical="center" wrapText="1"/>
    </xf>
    <xf numFmtId="0" fontId="0" fillId="17" borderId="33" xfId="0" applyFill="1" applyBorder="1" applyAlignment="1">
      <alignment vertical="center"/>
    </xf>
    <xf numFmtId="0" fontId="13" fillId="8" borderId="52" xfId="0" applyFont="1" applyFill="1" applyBorder="1" applyAlignment="1">
      <alignment horizontal="center" vertical="center" wrapText="1"/>
    </xf>
    <xf numFmtId="0" fontId="43" fillId="8" borderId="33" xfId="0" applyFont="1" applyFill="1" applyBorder="1" applyAlignment="1">
      <alignment horizontal="left" vertical="center" wrapText="1"/>
    </xf>
    <xf numFmtId="0" fontId="13" fillId="8" borderId="50" xfId="0" applyFont="1" applyFill="1" applyBorder="1" applyAlignment="1">
      <alignment horizontal="right" vertical="center" wrapText="1"/>
    </xf>
    <xf numFmtId="0" fontId="8" fillId="10" borderId="33" xfId="0" applyFont="1" applyFill="1" applyBorder="1" applyAlignment="1">
      <alignment horizontal="right" vertical="center" wrapText="1"/>
    </xf>
    <xf numFmtId="0" fontId="0" fillId="8" borderId="0" xfId="0" applyFill="1" applyAlignment="1"/>
    <xf numFmtId="0" fontId="3" fillId="8" borderId="49" xfId="0" applyFont="1" applyFill="1" applyBorder="1" applyAlignment="1">
      <alignment vertical="center"/>
    </xf>
    <xf numFmtId="0" fontId="8" fillId="0" borderId="65" xfId="0" applyFont="1" applyFill="1" applyBorder="1" applyAlignment="1">
      <alignment horizontal="right" vertical="center" wrapText="1"/>
    </xf>
    <xf numFmtId="0" fontId="9" fillId="8" borderId="56" xfId="0" applyFont="1" applyFill="1" applyBorder="1" applyAlignment="1">
      <alignment vertical="center" wrapText="1"/>
    </xf>
    <xf numFmtId="0" fontId="0" fillId="8" borderId="56" xfId="0" applyFill="1" applyBorder="1" applyAlignment="1">
      <alignment vertical="center" wrapText="1"/>
    </xf>
    <xf numFmtId="0" fontId="3" fillId="10" borderId="33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right" vertical="center" wrapText="1"/>
    </xf>
    <xf numFmtId="0" fontId="39" fillId="18" borderId="64" xfId="0" applyFont="1" applyFill="1" applyBorder="1" applyAlignment="1">
      <alignment horizontal="center" vertical="center" wrapText="1"/>
    </xf>
    <xf numFmtId="0" fontId="2" fillId="18" borderId="64" xfId="0" applyFont="1" applyFill="1" applyBorder="1" applyAlignment="1">
      <alignment horizontal="center" vertical="center" wrapText="1"/>
    </xf>
    <xf numFmtId="0" fontId="2" fillId="19" borderId="64" xfId="0" applyFont="1" applyFill="1" applyBorder="1" applyAlignment="1">
      <alignment horizontal="center" vertical="center" wrapText="1"/>
    </xf>
    <xf numFmtId="0" fontId="2" fillId="18" borderId="70" xfId="0" applyFont="1" applyFill="1" applyBorder="1" applyAlignment="1">
      <alignment horizontal="center" vertical="center" wrapText="1"/>
    </xf>
    <xf numFmtId="165" fontId="2" fillId="18" borderId="71" xfId="0" applyNumberFormat="1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 wrapText="1"/>
    </xf>
    <xf numFmtId="0" fontId="41" fillId="18" borderId="64" xfId="0" applyFont="1" applyFill="1" applyBorder="1" applyAlignment="1">
      <alignment horizontal="center" vertical="center" wrapText="1"/>
    </xf>
    <xf numFmtId="0" fontId="2" fillId="18" borderId="72" xfId="0" applyFont="1" applyFill="1" applyBorder="1" applyAlignment="1">
      <alignment horizontal="center" vertical="center" wrapText="1"/>
    </xf>
    <xf numFmtId="0" fontId="2" fillId="18" borderId="73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center" vertical="center" wrapText="1"/>
    </xf>
    <xf numFmtId="0" fontId="0" fillId="18" borderId="74" xfId="0" applyFill="1" applyBorder="1" applyAlignment="1">
      <alignment vertical="center"/>
    </xf>
    <xf numFmtId="0" fontId="2" fillId="18" borderId="75" xfId="0" applyFont="1" applyFill="1" applyBorder="1" applyAlignment="1">
      <alignment horizontal="center" vertical="center" wrapText="1"/>
    </xf>
    <xf numFmtId="0" fontId="2" fillId="18" borderId="76" xfId="0" applyFont="1" applyFill="1" applyBorder="1" applyAlignment="1">
      <alignment horizontal="center" vertical="center" wrapText="1"/>
    </xf>
    <xf numFmtId="0" fontId="2" fillId="18" borderId="77" xfId="0" applyFont="1" applyFill="1" applyBorder="1" applyAlignment="1">
      <alignment horizontal="center" vertical="center" wrapText="1"/>
    </xf>
    <xf numFmtId="0" fontId="2" fillId="20" borderId="64" xfId="0" applyFont="1" applyFill="1" applyBorder="1" applyAlignment="1">
      <alignment horizontal="center" vertical="center" wrapText="1"/>
    </xf>
    <xf numFmtId="0" fontId="0" fillId="18" borderId="141" xfId="0" applyFill="1" applyBorder="1" applyAlignment="1">
      <alignment vertical="center"/>
    </xf>
    <xf numFmtId="0" fontId="2" fillId="18" borderId="78" xfId="0" applyFont="1" applyFill="1" applyBorder="1" applyAlignment="1">
      <alignment horizontal="center" vertical="center" wrapText="1"/>
    </xf>
    <xf numFmtId="0" fontId="2" fillId="18" borderId="79" xfId="0" applyFont="1" applyFill="1" applyBorder="1" applyAlignment="1">
      <alignment horizontal="center" vertical="center" wrapText="1"/>
    </xf>
    <xf numFmtId="0" fontId="2" fillId="19" borderId="75" xfId="0" applyFont="1" applyFill="1" applyBorder="1" applyAlignment="1">
      <alignment horizontal="center" vertical="center" wrapText="1"/>
    </xf>
    <xf numFmtId="0" fontId="2" fillId="19" borderId="76" xfId="0" applyFont="1" applyFill="1" applyBorder="1" applyAlignment="1">
      <alignment horizontal="center" vertical="center" wrapText="1"/>
    </xf>
    <xf numFmtId="0" fontId="3" fillId="18" borderId="80" xfId="0" applyFont="1" applyFill="1" applyBorder="1" applyAlignment="1">
      <alignment horizontal="center" vertical="center" wrapText="1"/>
    </xf>
    <xf numFmtId="0" fontId="0" fillId="0" borderId="82" xfId="0" applyBorder="1" applyAlignment="1"/>
    <xf numFmtId="0" fontId="55" fillId="18" borderId="64" xfId="0" applyFont="1" applyFill="1" applyBorder="1" applyAlignment="1">
      <alignment horizontal="center" vertical="center" wrapText="1"/>
    </xf>
    <xf numFmtId="0" fontId="2" fillId="18" borderId="49" xfId="0" applyFont="1" applyFill="1" applyBorder="1" applyAlignment="1">
      <alignment horizontal="center" vertical="center" wrapText="1"/>
    </xf>
    <xf numFmtId="0" fontId="2" fillId="18" borderId="142" xfId="0" applyFont="1" applyFill="1" applyBorder="1" applyAlignment="1">
      <alignment horizontal="center" vertical="center" wrapText="1"/>
    </xf>
    <xf numFmtId="0" fontId="2" fillId="18" borderId="83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2" fillId="19" borderId="70" xfId="0" applyFont="1" applyFill="1" applyBorder="1" applyAlignment="1">
      <alignment horizontal="center" vertical="center" wrapText="1"/>
    </xf>
    <xf numFmtId="0" fontId="2" fillId="19" borderId="77" xfId="0" applyFont="1" applyFill="1" applyBorder="1" applyAlignment="1">
      <alignment horizontal="center" vertical="center" wrapText="1"/>
    </xf>
    <xf numFmtId="0" fontId="3" fillId="18" borderId="85" xfId="0" applyFont="1" applyFill="1" applyBorder="1" applyAlignment="1">
      <alignment horizontal="center"/>
    </xf>
    <xf numFmtId="0" fontId="8" fillId="18" borderId="85" xfId="0" applyFont="1" applyFill="1" applyBorder="1" applyAlignment="1">
      <alignment horizontal="right" vertical="center" wrapText="1"/>
    </xf>
    <xf numFmtId="0" fontId="11" fillId="0" borderId="0" xfId="0" applyFont="1" applyFill="1" applyAlignment="1"/>
    <xf numFmtId="0" fontId="9" fillId="0" borderId="0" xfId="0" applyFont="1" applyFill="1" applyAlignment="1">
      <alignment horizontal="left"/>
    </xf>
    <xf numFmtId="0" fontId="56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8" borderId="50" xfId="0" applyFill="1" applyBorder="1" applyAlignment="1">
      <alignment horizontal="right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0" fillId="15" borderId="56" xfId="0" applyFill="1" applyBorder="1" applyAlignment="1">
      <alignment vertical="center" wrapText="1"/>
    </xf>
    <xf numFmtId="0" fontId="9" fillId="14" borderId="56" xfId="0" applyFont="1" applyFill="1" applyBorder="1" applyAlignment="1">
      <alignment vertical="center" wrapText="1"/>
    </xf>
    <xf numFmtId="0" fontId="13" fillId="14" borderId="52" xfId="0" applyFont="1" applyFill="1" applyBorder="1" applyAlignment="1">
      <alignment horizontal="center" vertical="center" wrapText="1"/>
    </xf>
    <xf numFmtId="167" fontId="19" fillId="2" borderId="17" xfId="0" applyNumberFormat="1" applyFont="1" applyFill="1" applyBorder="1" applyAlignment="1">
      <alignment horizontal="center" vertical="justify" wrapText="1"/>
    </xf>
    <xf numFmtId="167" fontId="19" fillId="2" borderId="17" xfId="0" quotePrefix="1" applyNumberFormat="1" applyFont="1" applyFill="1" applyBorder="1" applyAlignment="1">
      <alignment horizontal="center" vertical="justify" wrapText="1"/>
    </xf>
    <xf numFmtId="167" fontId="19" fillId="2" borderId="89" xfId="0" quotePrefix="1" applyNumberFormat="1" applyFont="1" applyFill="1" applyBorder="1" applyAlignment="1">
      <alignment horizontal="center" vertical="justify" wrapText="1"/>
    </xf>
    <xf numFmtId="0" fontId="19" fillId="3" borderId="5" xfId="0" applyFont="1" applyFill="1" applyBorder="1" applyAlignment="1">
      <alignment horizontal="center" vertical="justify" wrapText="1"/>
    </xf>
    <xf numFmtId="0" fontId="0" fillId="0" borderId="33" xfId="0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3" fillId="18" borderId="144" xfId="0" applyFont="1" applyFill="1" applyBorder="1" applyAlignment="1">
      <alignment horizontal="center"/>
    </xf>
    <xf numFmtId="0" fontId="3" fillId="18" borderId="145" xfId="0" applyFont="1" applyFill="1" applyBorder="1" applyAlignment="1">
      <alignment horizontal="center"/>
    </xf>
    <xf numFmtId="0" fontId="3" fillId="18" borderId="90" xfId="0" applyFont="1" applyFill="1" applyBorder="1" applyAlignment="1">
      <alignment horizontal="center"/>
    </xf>
    <xf numFmtId="0" fontId="3" fillId="18" borderId="62" xfId="0" applyFont="1" applyFill="1" applyBorder="1" applyAlignment="1">
      <alignment horizontal="center"/>
    </xf>
    <xf numFmtId="0" fontId="7" fillId="18" borderId="64" xfId="0" applyFont="1" applyFill="1" applyBorder="1" applyAlignment="1">
      <alignment horizontal="center" vertical="center" wrapText="1"/>
    </xf>
    <xf numFmtId="0" fontId="0" fillId="18" borderId="91" xfId="0" applyFill="1" applyBorder="1" applyAlignment="1">
      <alignment horizontal="center"/>
    </xf>
    <xf numFmtId="0" fontId="0" fillId="18" borderId="92" xfId="0" applyFill="1" applyBorder="1" applyAlignment="1">
      <alignment horizontal="center"/>
    </xf>
    <xf numFmtId="0" fontId="0" fillId="18" borderId="93" xfId="0" applyFill="1" applyBorder="1" applyAlignment="1">
      <alignment horizontal="center"/>
    </xf>
    <xf numFmtId="0" fontId="0" fillId="18" borderId="69" xfId="0" applyFill="1" applyBorder="1" applyAlignment="1">
      <alignment horizontal="center"/>
    </xf>
    <xf numFmtId="0" fontId="3" fillId="18" borderId="80" xfId="0" applyFont="1" applyFill="1" applyBorder="1" applyAlignment="1">
      <alignment horizontal="center" vertical="center"/>
    </xf>
    <xf numFmtId="0" fontId="3" fillId="18" borderId="6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16" borderId="33" xfId="0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3" fillId="18" borderId="94" xfId="0" applyFont="1" applyFill="1" applyBorder="1" applyAlignment="1">
      <alignment horizontal="center" vertical="center" wrapText="1"/>
    </xf>
    <xf numFmtId="0" fontId="43" fillId="18" borderId="95" xfId="0" applyFont="1" applyFill="1" applyBorder="1" applyAlignment="1">
      <alignment horizontal="center" vertical="center" wrapText="1"/>
    </xf>
    <xf numFmtId="165" fontId="0" fillId="0" borderId="96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13" fillId="0" borderId="68" xfId="0" applyFont="1" applyFill="1" applyBorder="1" applyAlignment="1">
      <alignment horizontal="center" vertical="center"/>
    </xf>
    <xf numFmtId="0" fontId="0" fillId="0" borderId="99" xfId="0" applyBorder="1" applyAlignment="1"/>
    <xf numFmtId="0" fontId="0" fillId="0" borderId="100" xfId="0" applyBorder="1" applyAlignment="1"/>
    <xf numFmtId="0" fontId="0" fillId="0" borderId="101" xfId="0" applyBorder="1" applyAlignment="1"/>
    <xf numFmtId="0" fontId="8" fillId="0" borderId="102" xfId="0" applyFont="1" applyBorder="1" applyAlignment="1"/>
    <xf numFmtId="0" fontId="11" fillId="0" borderId="103" xfId="0" applyFont="1" applyFill="1" applyBorder="1" applyAlignment="1">
      <alignment vertical="center"/>
    </xf>
    <xf numFmtId="0" fontId="3" fillId="18" borderId="74" xfId="0" applyFont="1" applyFill="1" applyBorder="1" applyAlignment="1">
      <alignment horizontal="center" vertical="center"/>
    </xf>
    <xf numFmtId="165" fontId="0" fillId="0" borderId="104" xfId="0" applyNumberFormat="1" applyFill="1" applyBorder="1" applyAlignment="1">
      <alignment vertical="center"/>
    </xf>
    <xf numFmtId="0" fontId="13" fillId="8" borderId="33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right" vertical="center" wrapText="1"/>
    </xf>
    <xf numFmtId="0" fontId="2" fillId="18" borderId="94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right" vertical="center" wrapText="1"/>
    </xf>
    <xf numFmtId="0" fontId="3" fillId="18" borderId="74" xfId="0" applyFont="1" applyFill="1" applyBorder="1" applyAlignment="1">
      <alignment horizontal="center"/>
    </xf>
    <xf numFmtId="0" fontId="2" fillId="18" borderId="64" xfId="0" applyFont="1" applyFill="1" applyBorder="1" applyAlignment="1">
      <alignment horizontal="center" wrapText="1"/>
    </xf>
    <xf numFmtId="0" fontId="3" fillId="18" borderId="108" xfId="0" applyFont="1" applyFill="1" applyBorder="1" applyAlignment="1">
      <alignment horizontal="center"/>
    </xf>
    <xf numFmtId="0" fontId="3" fillId="18" borderId="109" xfId="0" applyFont="1" applyFill="1" applyBorder="1" applyAlignment="1">
      <alignment horizontal="center"/>
    </xf>
    <xf numFmtId="0" fontId="3" fillId="18" borderId="143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0" fillId="5" borderId="105" xfId="0" applyFont="1" applyFill="1" applyBorder="1" applyAlignment="1">
      <alignment horizontal="center" vertical="justify" wrapText="1"/>
    </xf>
    <xf numFmtId="0" fontId="22" fillId="2" borderId="148" xfId="0" applyFont="1" applyFill="1" applyBorder="1" applyAlignment="1">
      <alignment horizontal="center" vertical="justify" wrapText="1"/>
    </xf>
    <xf numFmtId="0" fontId="22" fillId="2" borderId="146" xfId="0" applyFont="1" applyFill="1" applyBorder="1" applyAlignment="1">
      <alignment horizontal="center" vertical="justify" wrapText="1"/>
    </xf>
    <xf numFmtId="0" fontId="0" fillId="8" borderId="49" xfId="0" applyFill="1" applyBorder="1" applyAlignment="1">
      <alignment vertical="center"/>
    </xf>
    <xf numFmtId="0" fontId="13" fillId="0" borderId="50" xfId="0" applyFont="1" applyFill="1" applyBorder="1" applyAlignment="1">
      <alignment horizontal="right" vertical="center" wrapText="1"/>
    </xf>
    <xf numFmtId="0" fontId="0" fillId="0" borderId="33" xfId="0" applyFill="1" applyBorder="1" applyAlignment="1">
      <alignment horizontal="left" vertical="center" wrapText="1"/>
    </xf>
    <xf numFmtId="0" fontId="3" fillId="0" borderId="49" xfId="0" applyFont="1" applyFill="1" applyBorder="1" applyAlignment="1">
      <alignment vertical="center"/>
    </xf>
    <xf numFmtId="0" fontId="14" fillId="0" borderId="50" xfId="0" applyFont="1" applyFill="1" applyBorder="1" applyAlignment="1">
      <alignment horizontal="right" vertical="center" wrapText="1"/>
    </xf>
    <xf numFmtId="0" fontId="8" fillId="8" borderId="140" xfId="0" applyFont="1" applyFill="1" applyBorder="1" applyAlignment="1"/>
    <xf numFmtId="0" fontId="0" fillId="8" borderId="139" xfId="0" applyFill="1" applyBorder="1" applyAlignment="1"/>
    <xf numFmtId="0" fontId="43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righ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46" fillId="0" borderId="33" xfId="0" applyFont="1" applyFill="1" applyBorder="1" applyAlignment="1">
      <alignment horizontal="left" vertical="center" wrapText="1"/>
    </xf>
    <xf numFmtId="0" fontId="0" fillId="0" borderId="56" xfId="0" applyFill="1" applyBorder="1" applyAlignment="1">
      <alignment vertical="center" wrapText="1"/>
    </xf>
    <xf numFmtId="0" fontId="8" fillId="8" borderId="0" xfId="0" applyFont="1" applyFill="1" applyAlignment="1"/>
    <xf numFmtId="0" fontId="13" fillId="8" borderId="52" xfId="0" applyFont="1" applyFill="1" applyBorder="1" applyAlignment="1">
      <alignment horizontal="right" vertical="center" wrapText="1"/>
    </xf>
    <xf numFmtId="0" fontId="8" fillId="8" borderId="54" xfId="0" applyFont="1" applyFill="1" applyBorder="1" applyAlignment="1">
      <alignment horizontal="right" vertical="center" wrapText="1"/>
    </xf>
    <xf numFmtId="0" fontId="8" fillId="8" borderId="66" xfId="0" applyFont="1" applyFill="1" applyBorder="1" applyAlignment="1">
      <alignment horizontal="right" vertical="center" wrapText="1"/>
    </xf>
    <xf numFmtId="0" fontId="13" fillId="0" borderId="33" xfId="0" applyFont="1" applyFill="1" applyBorder="1" applyAlignment="1">
      <alignment vertical="center"/>
    </xf>
    <xf numFmtId="0" fontId="0" fillId="0" borderId="68" xfId="0" applyFill="1" applyBorder="1" applyAlignment="1"/>
    <xf numFmtId="0" fontId="0" fillId="0" borderId="69" xfId="0" applyFill="1" applyBorder="1" applyAlignment="1"/>
    <xf numFmtId="0" fontId="14" fillId="15" borderId="50" xfId="0" applyFont="1" applyFill="1" applyBorder="1" applyAlignment="1">
      <alignment horizontal="right" vertical="center" wrapText="1"/>
    </xf>
    <xf numFmtId="0" fontId="0" fillId="14" borderId="0" xfId="0" applyFill="1" applyBorder="1" applyAlignment="1">
      <alignment horizontal="right" vertical="center" wrapText="1"/>
    </xf>
    <xf numFmtId="0" fontId="16" fillId="4" borderId="149" xfId="0" applyFont="1" applyFill="1" applyBorder="1" applyAlignment="1">
      <alignment vertical="justify" wrapText="1"/>
    </xf>
    <xf numFmtId="0" fontId="16" fillId="4" borderId="150" xfId="0" applyFont="1" applyFill="1" applyBorder="1" applyAlignment="1">
      <alignment horizontal="center" vertical="justify" wrapText="1"/>
    </xf>
    <xf numFmtId="0" fontId="16" fillId="4" borderId="19" xfId="0" applyFont="1" applyFill="1" applyBorder="1" applyAlignment="1">
      <alignment vertical="justify" wrapText="1"/>
    </xf>
    <xf numFmtId="0" fontId="16" fillId="4" borderId="151" xfId="0" applyFont="1" applyFill="1" applyBorder="1" applyAlignment="1">
      <alignment horizontal="center" vertical="justify" wrapText="1"/>
    </xf>
    <xf numFmtId="0" fontId="17" fillId="3" borderId="149" xfId="0" applyFont="1" applyFill="1" applyBorder="1" applyAlignment="1">
      <alignment vertical="justify" wrapText="1"/>
    </xf>
    <xf numFmtId="0" fontId="17" fillId="3" borderId="152" xfId="0" applyFont="1" applyFill="1" applyBorder="1" applyAlignment="1">
      <alignment horizontal="center" vertical="justify" wrapText="1"/>
    </xf>
    <xf numFmtId="0" fontId="40" fillId="0" borderId="33" xfId="0" applyFont="1" applyFill="1" applyBorder="1" applyAlignment="1">
      <alignment horizontal="right" vertical="center" wrapText="1"/>
    </xf>
    <xf numFmtId="0" fontId="38" fillId="0" borderId="33" xfId="0" applyFont="1" applyFill="1" applyBorder="1" applyAlignment="1">
      <alignment horizontal="right" vertical="center" wrapText="1"/>
    </xf>
    <xf numFmtId="0" fontId="8" fillId="0" borderId="60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center"/>
    </xf>
    <xf numFmtId="0" fontId="21" fillId="7" borderId="1" xfId="0" applyFont="1" applyFill="1" applyBorder="1" applyAlignment="1">
      <alignment horizontal="center" vertical="justify" wrapText="1"/>
    </xf>
    <xf numFmtId="0" fontId="21" fillId="7" borderId="0" xfId="0" applyFont="1" applyFill="1" applyBorder="1" applyAlignment="1">
      <alignment horizontal="center" vertical="justify" wrapText="1"/>
    </xf>
    <xf numFmtId="0" fontId="21" fillId="7" borderId="2" xfId="0" applyFont="1" applyFill="1" applyBorder="1" applyAlignment="1">
      <alignment horizontal="center" vertical="justify" wrapText="1"/>
    </xf>
    <xf numFmtId="0" fontId="15" fillId="2" borderId="29" xfId="0" applyFont="1" applyFill="1" applyBorder="1" applyAlignment="1">
      <alignment horizontal="center" vertical="justify" wrapText="1"/>
    </xf>
    <xf numFmtId="0" fontId="23" fillId="0" borderId="0" xfId="0" applyFont="1" applyBorder="1" applyAlignment="1">
      <alignment horizontal="center" vertical="justify" wrapText="1"/>
    </xf>
    <xf numFmtId="0" fontId="23" fillId="0" borderId="32" xfId="0" applyFont="1" applyBorder="1" applyAlignment="1">
      <alignment horizontal="center" vertical="justify" wrapText="1"/>
    </xf>
    <xf numFmtId="0" fontId="37" fillId="0" borderId="3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54" fillId="0" borderId="6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right" vertical="center"/>
    </xf>
    <xf numFmtId="0" fontId="8" fillId="0" borderId="69" xfId="0" applyFont="1" applyFill="1" applyBorder="1" applyAlignment="1">
      <alignment vertical="center"/>
    </xf>
    <xf numFmtId="0" fontId="0" fillId="0" borderId="139" xfId="0" applyFill="1" applyBorder="1" applyAlignment="1"/>
    <xf numFmtId="0" fontId="2" fillId="18" borderId="143" xfId="0" applyFont="1" applyFill="1" applyBorder="1" applyAlignment="1">
      <alignment horizontal="center" vertical="center" wrapText="1"/>
    </xf>
    <xf numFmtId="0" fontId="0" fillId="15" borderId="50" xfId="0" applyFill="1" applyBorder="1" applyAlignment="1">
      <alignment horizontal="right" vertical="center" wrapText="1"/>
    </xf>
    <xf numFmtId="0" fontId="0" fillId="0" borderId="56" xfId="0" applyFill="1" applyBorder="1" applyAlignment="1">
      <alignment horizontal="right" vertical="center" wrapText="1"/>
    </xf>
    <xf numFmtId="0" fontId="3" fillId="0" borderId="61" xfId="0" applyFont="1" applyFill="1" applyBorder="1" applyAlignment="1">
      <alignment vertical="center"/>
    </xf>
    <xf numFmtId="0" fontId="0" fillId="15" borderId="33" xfId="0" applyFill="1" applyBorder="1" applyAlignment="1">
      <alignment vertical="center" wrapText="1"/>
    </xf>
    <xf numFmtId="0" fontId="13" fillId="14" borderId="52" xfId="0" applyFont="1" applyFill="1" applyBorder="1" applyAlignment="1">
      <alignment horizontal="right" vertical="center" wrapText="1"/>
    </xf>
    <xf numFmtId="0" fontId="0" fillId="18" borderId="154" xfId="0" applyFill="1" applyBorder="1" applyAlignment="1">
      <alignment horizontal="center" vertical="center" wrapText="1"/>
    </xf>
    <xf numFmtId="0" fontId="21" fillId="7" borderId="123" xfId="0" applyFont="1" applyFill="1" applyBorder="1" applyAlignment="1">
      <alignment horizontal="center" vertical="justify" wrapText="1"/>
    </xf>
    <xf numFmtId="0" fontId="21" fillId="7" borderId="125" xfId="0" applyFont="1" applyFill="1" applyBorder="1" applyAlignment="1">
      <alignment horizontal="center" vertical="justify" wrapText="1"/>
    </xf>
    <xf numFmtId="0" fontId="21" fillId="7" borderId="107" xfId="0" applyFont="1" applyFill="1" applyBorder="1" applyAlignment="1">
      <alignment horizontal="center" vertical="justify" wrapText="1"/>
    </xf>
    <xf numFmtId="1" fontId="20" fillId="3" borderId="10" xfId="0" applyNumberFormat="1" applyFont="1" applyFill="1" applyBorder="1" applyAlignment="1">
      <alignment horizontal="center" vertical="justify" wrapText="1"/>
    </xf>
    <xf numFmtId="0" fontId="20" fillId="4" borderId="9" xfId="0" applyFont="1" applyFill="1" applyBorder="1" applyAlignment="1">
      <alignment horizontal="center" vertical="justify" wrapText="1"/>
    </xf>
    <xf numFmtId="0" fontId="20" fillId="5" borderId="9" xfId="0" applyFont="1" applyFill="1" applyBorder="1" applyAlignment="1">
      <alignment horizontal="center" vertical="justify" wrapText="1"/>
    </xf>
    <xf numFmtId="9" fontId="20" fillId="5" borderId="10" xfId="0" applyNumberFormat="1" applyFont="1" applyFill="1" applyBorder="1" applyAlignment="1">
      <alignment horizontal="center" vertical="justify" wrapText="1"/>
    </xf>
    <xf numFmtId="0" fontId="20" fillId="5" borderId="16" xfId="0" applyFont="1" applyFill="1" applyBorder="1" applyAlignment="1">
      <alignment horizontal="center" vertical="justify" wrapText="1"/>
    </xf>
    <xf numFmtId="0" fontId="20" fillId="5" borderId="17" xfId="0" applyFont="1" applyFill="1" applyBorder="1" applyAlignment="1">
      <alignment horizontal="center" vertical="justify" wrapText="1"/>
    </xf>
    <xf numFmtId="0" fontId="20" fillId="23" borderId="10" xfId="0" applyFont="1" applyFill="1" applyBorder="1" applyAlignment="1">
      <alignment horizontal="center" vertical="justify" wrapText="1"/>
    </xf>
    <xf numFmtId="16" fontId="19" fillId="2" borderId="16" xfId="0" applyNumberFormat="1" applyFont="1" applyFill="1" applyBorder="1" applyAlignment="1">
      <alignment horizontal="center" vertical="justify" wrapText="1"/>
    </xf>
    <xf numFmtId="0" fontId="20" fillId="5" borderId="12" xfId="0" applyFont="1" applyFill="1" applyBorder="1" applyAlignment="1">
      <alignment horizontal="center" vertical="justify" wrapText="1"/>
    </xf>
    <xf numFmtId="0" fontId="20" fillId="5" borderId="13" xfId="0" applyFont="1" applyFill="1" applyBorder="1" applyAlignment="1">
      <alignment horizontal="center" vertical="justify" wrapText="1"/>
    </xf>
    <xf numFmtId="9" fontId="20" fillId="5" borderId="13" xfId="0" applyNumberFormat="1" applyFont="1" applyFill="1" applyBorder="1" applyAlignment="1">
      <alignment horizontal="center" vertical="justify" wrapText="1"/>
    </xf>
    <xf numFmtId="0" fontId="20" fillId="3" borderId="148" xfId="0" applyFont="1" applyFill="1" applyBorder="1" applyAlignment="1">
      <alignment horizontal="center" vertical="justify" wrapText="1"/>
    </xf>
    <xf numFmtId="0" fontId="20" fillId="3" borderId="105" xfId="0" applyFont="1" applyFill="1" applyBorder="1" applyAlignment="1">
      <alignment horizontal="center" vertical="justify" wrapText="1"/>
    </xf>
    <xf numFmtId="0" fontId="20" fillId="22" borderId="105" xfId="0" applyFont="1" applyFill="1" applyBorder="1" applyAlignment="1">
      <alignment horizontal="center" vertical="justify" wrapText="1"/>
    </xf>
    <xf numFmtId="0" fontId="20" fillId="4" borderId="105" xfId="0" applyFont="1" applyFill="1" applyBorder="1" applyAlignment="1">
      <alignment horizontal="center" vertical="justify" wrapText="1"/>
    </xf>
    <xf numFmtId="0" fontId="20" fillId="5" borderId="106" xfId="0" applyFont="1" applyFill="1" applyBorder="1" applyAlignment="1">
      <alignment horizontal="center" vertical="justify" wrapText="1"/>
    </xf>
    <xf numFmtId="0" fontId="20" fillId="5" borderId="146" xfId="0" applyFont="1" applyFill="1" applyBorder="1" applyAlignment="1">
      <alignment horizontal="center" vertical="justify" wrapText="1"/>
    </xf>
    <xf numFmtId="0" fontId="27" fillId="0" borderId="125" xfId="0" applyFont="1" applyBorder="1" applyAlignment="1">
      <alignment horizontal="center"/>
    </xf>
    <xf numFmtId="0" fontId="27" fillId="0" borderId="107" xfId="0" applyFont="1" applyBorder="1" applyAlignment="1">
      <alignment horizontal="center"/>
    </xf>
    <xf numFmtId="0" fontId="27" fillId="0" borderId="123" xfId="0" applyFont="1" applyBorder="1" applyAlignment="1">
      <alignment horizontal="center"/>
    </xf>
    <xf numFmtId="0" fontId="17" fillId="3" borderId="156" xfId="0" applyFont="1" applyFill="1" applyBorder="1" applyAlignment="1">
      <alignment horizontal="center" vertical="justify" wrapText="1"/>
    </xf>
    <xf numFmtId="0" fontId="17" fillId="3" borderId="41" xfId="0" applyFont="1" applyFill="1" applyBorder="1" applyAlignment="1">
      <alignment horizontal="center" vertical="justify" wrapText="1"/>
    </xf>
    <xf numFmtId="0" fontId="17" fillId="22" borderId="41" xfId="0" applyFont="1" applyFill="1" applyBorder="1" applyAlignment="1">
      <alignment horizontal="center" vertical="justify" wrapText="1"/>
    </xf>
    <xf numFmtId="0" fontId="17" fillId="23" borderId="41" xfId="0" applyFont="1" applyFill="1" applyBorder="1" applyAlignment="1">
      <alignment horizontal="center" vertical="justify" wrapText="1"/>
    </xf>
    <xf numFmtId="0" fontId="17" fillId="23" borderId="157" xfId="0" applyFont="1" applyFill="1" applyBorder="1" applyAlignment="1">
      <alignment horizontal="center" vertical="justify" wrapText="1"/>
    </xf>
    <xf numFmtId="0" fontId="17" fillId="23" borderId="155" xfId="0" applyFont="1" applyFill="1" applyBorder="1" applyAlignment="1">
      <alignment horizontal="center" vertical="justify" wrapText="1"/>
    </xf>
    <xf numFmtId="0" fontId="11" fillId="0" borderId="0" xfId="0" applyFont="1" applyFill="1" applyAlignment="1">
      <alignment horizontal="center"/>
    </xf>
    <xf numFmtId="0" fontId="0" fillId="0" borderId="45" xfId="0" applyFill="1" applyBorder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168" fontId="0" fillId="0" borderId="0" xfId="0" applyNumberFormat="1"/>
    <xf numFmtId="0" fontId="3" fillId="0" borderId="33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59" fillId="0" borderId="0" xfId="0" applyFont="1" applyFill="1" applyAlignment="1"/>
    <xf numFmtId="0" fontId="1" fillId="8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0" fillId="0" borderId="86" xfId="0" applyFill="1" applyBorder="1" applyAlignment="1">
      <alignment horizontal="right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0" fillId="8" borderId="97" xfId="0" applyFill="1" applyBorder="1" applyAlignment="1">
      <alignment horizontal="right" vertical="center" wrapText="1"/>
    </xf>
    <xf numFmtId="0" fontId="2" fillId="8" borderId="64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0" fillId="8" borderId="48" xfId="0" applyFill="1" applyBorder="1" applyAlignment="1">
      <alignment horizontal="right" vertical="center" wrapText="1"/>
    </xf>
    <xf numFmtId="0" fontId="13" fillId="0" borderId="63" xfId="0" applyFont="1" applyFill="1" applyBorder="1" applyAlignment="1">
      <alignment vertical="center"/>
    </xf>
    <xf numFmtId="0" fontId="3" fillId="0" borderId="0" xfId="0" applyFont="1" applyFill="1" applyAlignment="1"/>
    <xf numFmtId="0" fontId="49" fillId="8" borderId="33" xfId="0" applyFont="1" applyFill="1" applyBorder="1" applyAlignment="1">
      <alignment horizontal="right" vertical="center" wrapText="1"/>
    </xf>
    <xf numFmtId="0" fontId="50" fillId="8" borderId="49" xfId="0" applyFont="1" applyFill="1" applyBorder="1" applyAlignment="1">
      <alignment vertical="center"/>
    </xf>
    <xf numFmtId="0" fontId="11" fillId="8" borderId="0" xfId="0" applyFont="1" applyFill="1" applyAlignment="1">
      <alignment vertical="center"/>
    </xf>
    <xf numFmtId="0" fontId="0" fillId="8" borderId="65" xfId="0" applyFill="1" applyBorder="1" applyAlignment="1">
      <alignment horizontal="right" vertical="center" wrapText="1"/>
    </xf>
    <xf numFmtId="0" fontId="11" fillId="0" borderId="66" xfId="0" applyFont="1" applyFill="1" applyBorder="1" applyAlignment="1">
      <alignment horizontal="right" vertical="center" wrapText="1"/>
    </xf>
    <xf numFmtId="0" fontId="0" fillId="23" borderId="33" xfId="0" applyFill="1" applyBorder="1" applyAlignment="1">
      <alignment horizontal="right" vertical="center" wrapText="1"/>
    </xf>
    <xf numFmtId="0" fontId="0" fillId="8" borderId="67" xfId="0" applyFill="1" applyBorder="1" applyAlignment="1">
      <alignment horizontal="right" vertical="center" wrapText="1"/>
    </xf>
    <xf numFmtId="0" fontId="42" fillId="8" borderId="33" xfId="0" applyFont="1" applyFill="1" applyBorder="1" applyAlignment="1">
      <alignment horizontal="right" vertical="center" wrapText="1"/>
    </xf>
    <xf numFmtId="0" fontId="3" fillId="8" borderId="139" xfId="0" applyFont="1" applyFill="1" applyBorder="1" applyAlignment="1">
      <alignment horizontal="center"/>
    </xf>
    <xf numFmtId="0" fontId="9" fillId="8" borderId="56" xfId="0" applyFont="1" applyFill="1" applyBorder="1" applyAlignment="1">
      <alignment horizontal="right" vertical="center" wrapText="1"/>
    </xf>
    <xf numFmtId="0" fontId="0" fillId="0" borderId="33" xfId="0" applyFill="1" applyBorder="1" applyAlignment="1">
      <alignment vertical="center" wrapText="1"/>
    </xf>
    <xf numFmtId="0" fontId="0" fillId="8" borderId="0" xfId="0" applyFill="1" applyBorder="1" applyAlignment="1">
      <alignment horizontal="right" vertical="center" wrapText="1"/>
    </xf>
    <xf numFmtId="0" fontId="33" fillId="8" borderId="33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right" vertical="center" wrapText="1"/>
    </xf>
    <xf numFmtId="0" fontId="0" fillId="0" borderId="141" xfId="0" applyFill="1" applyBorder="1" applyAlignment="1">
      <alignment horizontal="right" vertical="center" wrapText="1"/>
    </xf>
    <xf numFmtId="0" fontId="8" fillId="0" borderId="55" xfId="0" applyFont="1" applyFill="1" applyBorder="1" applyAlignment="1">
      <alignment horizontal="right" vertical="center" wrapText="1"/>
    </xf>
    <xf numFmtId="0" fontId="1" fillId="10" borderId="33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vertical="center"/>
    </xf>
    <xf numFmtId="0" fontId="1" fillId="0" borderId="68" xfId="0" applyFont="1" applyFill="1" applyBorder="1" applyAlignment="1">
      <alignment horizontal="center" vertical="center"/>
    </xf>
    <xf numFmtId="0" fontId="0" fillId="8" borderId="56" xfId="0" applyFill="1" applyBorder="1" applyAlignment="1">
      <alignment vertical="center"/>
    </xf>
    <xf numFmtId="0" fontId="13" fillId="8" borderId="48" xfId="0" applyFont="1" applyFill="1" applyBorder="1" applyAlignment="1">
      <alignment horizontal="right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3" fillId="8" borderId="139" xfId="0" applyFont="1" applyFill="1" applyBorder="1" applyAlignment="1"/>
    <xf numFmtId="0" fontId="46" fillId="8" borderId="33" xfId="0" applyFont="1" applyFill="1" applyBorder="1" applyAlignment="1">
      <alignment horizontal="left" vertical="center" wrapText="1"/>
    </xf>
    <xf numFmtId="0" fontId="0" fillId="0" borderId="33" xfId="0" applyBorder="1" applyAlignment="1"/>
    <xf numFmtId="0" fontId="25" fillId="8" borderId="52" xfId="0" applyFont="1" applyFill="1" applyBorder="1" applyAlignment="1">
      <alignment horizontal="center" vertical="center" wrapText="1"/>
    </xf>
    <xf numFmtId="0" fontId="0" fillId="0" borderId="158" xfId="0" applyFill="1" applyBorder="1" applyAlignment="1"/>
    <xf numFmtId="0" fontId="8" fillId="0" borderId="49" xfId="0" applyFont="1" applyFill="1" applyBorder="1" applyAlignment="1">
      <alignment horizontal="right" vertical="center"/>
    </xf>
    <xf numFmtId="0" fontId="36" fillId="8" borderId="90" xfId="0" applyFont="1" applyFill="1" applyBorder="1" applyAlignment="1">
      <alignment horizontal="right" vertical="center" wrapText="1"/>
    </xf>
    <xf numFmtId="0" fontId="0" fillId="0" borderId="159" xfId="0" applyFill="1" applyBorder="1" applyAlignment="1">
      <alignment horizontal="right" vertical="center" wrapText="1"/>
    </xf>
    <xf numFmtId="0" fontId="0" fillId="21" borderId="62" xfId="0" applyFill="1" applyBorder="1" applyAlignment="1">
      <alignment horizontal="right" vertical="center" wrapText="1"/>
    </xf>
    <xf numFmtId="0" fontId="13" fillId="23" borderId="33" xfId="0" applyFont="1" applyFill="1" applyBorder="1" applyAlignment="1">
      <alignment vertical="center"/>
    </xf>
    <xf numFmtId="0" fontId="0" fillId="13" borderId="33" xfId="0" applyFill="1" applyBorder="1" applyAlignment="1">
      <alignment vertical="center"/>
    </xf>
    <xf numFmtId="0" fontId="0" fillId="23" borderId="50" xfId="0" applyFill="1" applyBorder="1" applyAlignment="1">
      <alignment horizontal="right" vertical="center" wrapText="1"/>
    </xf>
    <xf numFmtId="0" fontId="13" fillId="23" borderId="50" xfId="0" applyFont="1" applyFill="1" applyBorder="1" applyAlignment="1">
      <alignment horizontal="right" vertical="center" wrapText="1"/>
    </xf>
    <xf numFmtId="0" fontId="14" fillId="23" borderId="50" xfId="0" applyFont="1" applyFill="1" applyBorder="1" applyAlignment="1">
      <alignment horizontal="right" vertical="center" wrapText="1"/>
    </xf>
    <xf numFmtId="0" fontId="1" fillId="15" borderId="0" xfId="0" applyFont="1" applyFill="1" applyAlignment="1"/>
    <xf numFmtId="0" fontId="1" fillId="15" borderId="50" xfId="0" applyFont="1" applyFill="1" applyBorder="1" applyAlignment="1">
      <alignment horizontal="right" vertical="center" wrapText="1"/>
    </xf>
    <xf numFmtId="0" fontId="0" fillId="23" borderId="59" xfId="0" applyFill="1" applyBorder="1" applyAlignment="1"/>
    <xf numFmtId="0" fontId="0" fillId="0" borderId="98" xfId="0" applyFill="1" applyBorder="1" applyAlignment="1"/>
    <xf numFmtId="0" fontId="0" fillId="0" borderId="87" xfId="0" applyFill="1" applyBorder="1" applyAlignment="1"/>
    <xf numFmtId="0" fontId="13" fillId="15" borderId="33" xfId="0" applyFont="1" applyFill="1" applyBorder="1" applyAlignment="1">
      <alignment vertical="center"/>
    </xf>
    <xf numFmtId="0" fontId="0" fillId="23" borderId="33" xfId="0" applyFill="1" applyBorder="1" applyAlignment="1">
      <alignment horizontal="center" vertical="center" wrapText="1"/>
    </xf>
    <xf numFmtId="0" fontId="0" fillId="0" borderId="99" xfId="0" applyFill="1" applyBorder="1" applyAlignment="1"/>
    <xf numFmtId="0" fontId="13" fillId="15" borderId="63" xfId="0" applyFont="1" applyFill="1" applyBorder="1" applyAlignment="1">
      <alignment vertical="center"/>
    </xf>
    <xf numFmtId="0" fontId="13" fillId="23" borderId="63" xfId="0" applyFont="1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0" fillId="23" borderId="33" xfId="0" applyFill="1" applyBorder="1" applyAlignment="1">
      <alignment vertical="center"/>
    </xf>
    <xf numFmtId="0" fontId="13" fillId="0" borderId="56" xfId="0" applyFont="1" applyFill="1" applyBorder="1" applyAlignment="1">
      <alignment vertical="center"/>
    </xf>
    <xf numFmtId="0" fontId="13" fillId="23" borderId="33" xfId="0" applyFont="1" applyFill="1" applyBorder="1" applyAlignment="1">
      <alignment horizontal="right" vertical="center" wrapText="1"/>
    </xf>
    <xf numFmtId="0" fontId="1" fillId="23" borderId="33" xfId="0" applyFont="1" applyFill="1" applyBorder="1" applyAlignment="1">
      <alignment horizontal="right" vertical="center" wrapText="1"/>
    </xf>
    <xf numFmtId="0" fontId="0" fillId="8" borderId="138" xfId="0" applyFill="1" applyBorder="1" applyAlignment="1">
      <alignment horizontal="right" vertical="center" wrapText="1"/>
    </xf>
    <xf numFmtId="0" fontId="0" fillId="0" borderId="56" xfId="0" applyFill="1" applyBorder="1" applyAlignment="1">
      <alignment vertical="center"/>
    </xf>
    <xf numFmtId="0" fontId="3" fillId="8" borderId="33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164" fontId="4" fillId="6" borderId="110" xfId="0" applyNumberFormat="1" applyFont="1" applyFill="1" applyBorder="1" applyAlignment="1">
      <alignment horizontal="center" vertical="center" wrapText="1"/>
    </xf>
    <xf numFmtId="164" fontId="5" fillId="6" borderId="57" xfId="0" applyNumberFormat="1" applyFont="1" applyFill="1" applyBorder="1" applyAlignment="1">
      <alignment horizontal="center" vertical="center" wrapText="1"/>
    </xf>
    <xf numFmtId="164" fontId="6" fillId="6" borderId="57" xfId="0" quotePrefix="1" applyNumberFormat="1" applyFont="1" applyFill="1" applyBorder="1" applyAlignment="1">
      <alignment horizontal="center" vertical="center" wrapText="1"/>
    </xf>
    <xf numFmtId="164" fontId="6" fillId="6" borderId="47" xfId="0" applyNumberFormat="1" applyFont="1" applyFill="1" applyBorder="1" applyAlignment="1">
      <alignment horizontal="center" vertical="center" wrapText="1"/>
    </xf>
    <xf numFmtId="164" fontId="4" fillId="6" borderId="5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164" fontId="6" fillId="6" borderId="4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distributed"/>
    </xf>
    <xf numFmtId="0" fontId="26" fillId="0" borderId="30" xfId="0" applyFont="1" applyBorder="1" applyAlignment="1">
      <alignment horizontal="center" vertical="justify"/>
    </xf>
    <xf numFmtId="0" fontId="15" fillId="2" borderId="30" xfId="0" applyFont="1" applyFill="1" applyBorder="1" applyAlignment="1">
      <alignment horizontal="center" vertical="justify" wrapText="1"/>
    </xf>
    <xf numFmtId="0" fontId="15" fillId="2" borderId="29" xfId="0" applyFont="1" applyFill="1" applyBorder="1" applyAlignment="1">
      <alignment horizontal="center" vertical="justify" wrapText="1"/>
    </xf>
    <xf numFmtId="0" fontId="23" fillId="0" borderId="114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111" xfId="0" applyFont="1" applyBorder="1" applyAlignment="1">
      <alignment horizontal="center" vertical="justify" wrapText="1"/>
    </xf>
    <xf numFmtId="0" fontId="23" fillId="0" borderId="39" xfId="0" applyFont="1" applyBorder="1" applyAlignment="1">
      <alignment horizontal="center" vertical="justify" wrapText="1"/>
    </xf>
    <xf numFmtId="0" fontId="29" fillId="0" borderId="120" xfId="0" applyFont="1" applyBorder="1" applyAlignment="1">
      <alignment horizontal="center" vertical="justify" wrapText="1"/>
    </xf>
    <xf numFmtId="0" fontId="29" fillId="0" borderId="115" xfId="0" applyFont="1" applyBorder="1" applyAlignment="1">
      <alignment horizontal="center" vertical="justify" wrapText="1"/>
    </xf>
    <xf numFmtId="0" fontId="29" fillId="0" borderId="42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justify" wrapText="1"/>
    </xf>
    <xf numFmtId="0" fontId="23" fillId="0" borderId="111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1" fillId="7" borderId="121" xfId="0" applyFont="1" applyFill="1" applyBorder="1" applyAlignment="1">
      <alignment horizontal="center" vertical="justify" wrapText="1"/>
    </xf>
    <xf numFmtId="0" fontId="21" fillId="7" borderId="0" xfId="0" applyFont="1" applyFill="1" applyBorder="1" applyAlignment="1">
      <alignment horizontal="center" vertical="justify" wrapText="1"/>
    </xf>
    <xf numFmtId="0" fontId="21" fillId="7" borderId="107" xfId="0" applyFont="1" applyFill="1" applyBorder="1" applyAlignment="1">
      <alignment horizontal="center" vertical="justify" wrapText="1"/>
    </xf>
    <xf numFmtId="0" fontId="58" fillId="12" borderId="121" xfId="0" applyFont="1" applyFill="1" applyBorder="1" applyAlignment="1">
      <alignment horizontal="center" vertical="justify" wrapText="1"/>
    </xf>
    <xf numFmtId="0" fontId="58" fillId="12" borderId="0" xfId="0" applyFont="1" applyFill="1" applyBorder="1" applyAlignment="1">
      <alignment horizontal="center" vertical="justify" wrapText="1"/>
    </xf>
    <xf numFmtId="0" fontId="58" fillId="12" borderId="107" xfId="0" applyFont="1" applyFill="1" applyBorder="1" applyAlignment="1">
      <alignment horizontal="center" vertical="justify" wrapText="1"/>
    </xf>
    <xf numFmtId="0" fontId="21" fillId="7" borderId="122" xfId="0" applyFont="1" applyFill="1" applyBorder="1" applyAlignment="1">
      <alignment horizontal="center" vertical="justify" wrapText="1"/>
    </xf>
    <xf numFmtId="0" fontId="21" fillId="7" borderId="2" xfId="0" applyFont="1" applyFill="1" applyBorder="1" applyAlignment="1">
      <alignment horizontal="center" vertical="justify" wrapText="1"/>
    </xf>
    <xf numFmtId="0" fontId="21" fillId="7" borderId="123" xfId="0" applyFont="1" applyFill="1" applyBorder="1" applyAlignment="1">
      <alignment horizontal="center" vertical="justify" wrapText="1"/>
    </xf>
    <xf numFmtId="0" fontId="32" fillId="0" borderId="0" xfId="0" applyFont="1" applyAlignment="1">
      <alignment horizontal="center"/>
    </xf>
    <xf numFmtId="0" fontId="29" fillId="0" borderId="153" xfId="0" applyFont="1" applyBorder="1" applyAlignment="1">
      <alignment horizontal="center" vertical="justify" wrapText="1"/>
    </xf>
    <xf numFmtId="0" fontId="29" fillId="0" borderId="112" xfId="0" applyFont="1" applyBorder="1" applyAlignment="1">
      <alignment horizontal="center" vertical="justify" wrapText="1"/>
    </xf>
    <xf numFmtId="0" fontId="29" fillId="0" borderId="113" xfId="0" applyFont="1" applyBorder="1" applyAlignment="1">
      <alignment horizontal="center" vertical="justify" wrapText="1"/>
    </xf>
    <xf numFmtId="0" fontId="24" fillId="0" borderId="0" xfId="0" applyFont="1" applyBorder="1" applyAlignment="1">
      <alignment horizontal="center" vertical="justify" wrapText="1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justify" wrapText="1"/>
    </xf>
    <xf numFmtId="0" fontId="23" fillId="0" borderId="120" xfId="0" applyFont="1" applyBorder="1" applyAlignment="1">
      <alignment horizontal="center" vertical="justify" wrapText="1"/>
    </xf>
    <xf numFmtId="0" fontId="23" fillId="0" borderId="32" xfId="0" applyFont="1" applyBorder="1" applyAlignment="1">
      <alignment horizontal="center" vertical="justify" wrapText="1"/>
    </xf>
    <xf numFmtId="0" fontId="23" fillId="0" borderId="153" xfId="0" applyFont="1" applyBorder="1" applyAlignment="1">
      <alignment horizontal="center" vertical="justify" wrapText="1"/>
    </xf>
    <xf numFmtId="0" fontId="23" fillId="0" borderId="112" xfId="0" applyFont="1" applyBorder="1" applyAlignment="1">
      <alignment horizontal="center" vertical="justify" wrapText="1"/>
    </xf>
    <xf numFmtId="0" fontId="23" fillId="0" borderId="113" xfId="0" applyFont="1" applyBorder="1" applyAlignment="1">
      <alignment horizontal="center" vertical="justify" wrapText="1"/>
    </xf>
    <xf numFmtId="0" fontId="23" fillId="0" borderId="116" xfId="0" applyFont="1" applyBorder="1" applyAlignment="1">
      <alignment horizontal="center" vertical="justify" wrapText="1"/>
    </xf>
    <xf numFmtId="0" fontId="23" fillId="0" borderId="117" xfId="0" applyFont="1" applyBorder="1" applyAlignment="1">
      <alignment horizontal="center" vertical="justify" wrapText="1"/>
    </xf>
    <xf numFmtId="0" fontId="23" fillId="0" borderId="118" xfId="0" applyFont="1" applyBorder="1" applyAlignment="1">
      <alignment horizontal="center" vertical="justify" wrapText="1"/>
    </xf>
    <xf numFmtId="0" fontId="23" fillId="0" borderId="44" xfId="0" applyFont="1" applyBorder="1" applyAlignment="1">
      <alignment horizontal="center" vertical="justify" wrapText="1"/>
    </xf>
    <xf numFmtId="0" fontId="23" fillId="0" borderId="119" xfId="0" applyFont="1" applyBorder="1" applyAlignment="1">
      <alignment horizontal="center" vertical="justify" wrapText="1"/>
    </xf>
    <xf numFmtId="0" fontId="23" fillId="0" borderId="0" xfId="0" applyFont="1" applyBorder="1" applyAlignment="1">
      <alignment horizontal="center" vertical="justify" wrapText="1"/>
    </xf>
    <xf numFmtId="0" fontId="15" fillId="2" borderId="131" xfId="0" applyFont="1" applyFill="1" applyBorder="1" applyAlignment="1">
      <alignment horizontal="center" vertical="justify" wrapText="1"/>
    </xf>
    <xf numFmtId="0" fontId="15" fillId="2" borderId="132" xfId="0" applyFont="1" applyFill="1" applyBorder="1" applyAlignment="1">
      <alignment horizontal="center" vertical="justify" wrapText="1"/>
    </xf>
    <xf numFmtId="0" fontId="15" fillId="2" borderId="133" xfId="0" applyFont="1" applyFill="1" applyBorder="1" applyAlignment="1">
      <alignment horizontal="center" vertical="justify" wrapText="1"/>
    </xf>
    <xf numFmtId="0" fontId="15" fillId="2" borderId="147" xfId="0" applyFont="1" applyFill="1" applyBorder="1" applyAlignment="1">
      <alignment horizontal="center" vertical="justify" wrapText="1"/>
    </xf>
    <xf numFmtId="0" fontId="21" fillId="7" borderId="128" xfId="0" applyFont="1" applyFill="1" applyBorder="1" applyAlignment="1">
      <alignment horizontal="center" vertical="justify" wrapText="1"/>
    </xf>
    <xf numFmtId="0" fontId="21" fillId="7" borderId="129" xfId="0" applyFont="1" applyFill="1" applyBorder="1" applyAlignment="1">
      <alignment horizontal="center" vertical="justify" wrapText="1"/>
    </xf>
    <xf numFmtId="0" fontId="21" fillId="7" borderId="130" xfId="0" applyFont="1" applyFill="1" applyBorder="1" applyAlignment="1">
      <alignment horizontal="center" vertical="justify" wrapText="1"/>
    </xf>
    <xf numFmtId="0" fontId="23" fillId="0" borderId="115" xfId="0" applyFont="1" applyBorder="1" applyAlignment="1">
      <alignment horizontal="center" vertical="justify" wrapText="1"/>
    </xf>
    <xf numFmtId="0" fontId="23" fillId="0" borderId="42" xfId="0" applyFont="1" applyBorder="1" applyAlignment="1">
      <alignment horizontal="center" vertical="justify" wrapText="1"/>
    </xf>
    <xf numFmtId="0" fontId="21" fillId="7" borderId="124" xfId="0" applyFont="1" applyFill="1" applyBorder="1" applyAlignment="1">
      <alignment horizontal="center" vertical="justify" wrapText="1"/>
    </xf>
    <xf numFmtId="0" fontId="21" fillId="7" borderId="1" xfId="0" applyFont="1" applyFill="1" applyBorder="1" applyAlignment="1">
      <alignment horizontal="center" vertical="justify" wrapText="1"/>
    </xf>
    <xf numFmtId="0" fontId="21" fillId="7" borderId="125" xfId="0" applyFont="1" applyFill="1" applyBorder="1" applyAlignment="1">
      <alignment horizontal="center" vertical="justify" wrapText="1"/>
    </xf>
    <xf numFmtId="0" fontId="21" fillId="7" borderId="124" xfId="0" applyFont="1" applyFill="1" applyBorder="1" applyAlignment="1">
      <alignment horizontal="left" vertical="justify" wrapText="1"/>
    </xf>
    <xf numFmtId="0" fontId="21" fillId="7" borderId="1" xfId="0" applyFont="1" applyFill="1" applyBorder="1" applyAlignment="1">
      <alignment horizontal="left" vertical="justify" wrapText="1"/>
    </xf>
    <xf numFmtId="0" fontId="21" fillId="7" borderId="125" xfId="0" applyFont="1" applyFill="1" applyBorder="1" applyAlignment="1">
      <alignment horizontal="left" vertical="justify" wrapText="1"/>
    </xf>
    <xf numFmtId="0" fontId="0" fillId="23" borderId="56" xfId="0" applyFill="1" applyBorder="1" applyAlignment="1">
      <alignment vertical="center" wrapText="1"/>
    </xf>
    <xf numFmtId="0" fontId="9" fillId="23" borderId="56" xfId="0" applyFont="1" applyFill="1" applyBorder="1" applyAlignment="1">
      <alignment vertical="center" wrapText="1"/>
    </xf>
    <xf numFmtId="0" fontId="1" fillId="15" borderId="56" xfId="0" applyFont="1" applyFill="1" applyBorder="1" applyAlignment="1">
      <alignment vertical="center" wrapText="1"/>
    </xf>
    <xf numFmtId="0" fontId="9" fillId="23" borderId="56" xfId="0" applyFont="1" applyFill="1" applyBorder="1" applyAlignment="1">
      <alignment horizontal="right" vertical="center" wrapText="1"/>
    </xf>
    <xf numFmtId="0" fontId="9" fillId="15" borderId="33" xfId="0" applyFont="1" applyFill="1" applyBorder="1" applyAlignment="1">
      <alignment horizontal="right" vertical="center" wrapText="1"/>
    </xf>
    <xf numFmtId="0" fontId="9" fillId="23" borderId="33" xfId="0" applyFont="1" applyFill="1" applyBorder="1" applyAlignment="1">
      <alignment horizontal="right" vertical="center" wrapText="1"/>
    </xf>
    <xf numFmtId="0" fontId="13" fillId="23" borderId="52" xfId="0" applyFont="1" applyFill="1" applyBorder="1" applyAlignment="1">
      <alignment horizontal="right" vertical="center" wrapText="1"/>
    </xf>
    <xf numFmtId="0" fontId="13" fillId="24" borderId="33" xfId="0" applyFont="1" applyFill="1" applyBorder="1" applyAlignment="1">
      <alignment vertical="center"/>
    </xf>
    <xf numFmtId="0" fontId="13" fillId="23" borderId="52" xfId="0" applyFont="1" applyFill="1" applyBorder="1" applyAlignment="1">
      <alignment horizontal="center" vertical="center" wrapText="1"/>
    </xf>
    <xf numFmtId="0" fontId="0" fillId="15" borderId="88" xfId="0" applyFill="1" applyBorder="1" applyAlignment="1">
      <alignment horizontal="right" vertical="center" wrapText="1"/>
    </xf>
    <xf numFmtId="0" fontId="0" fillId="24" borderId="33" xfId="0" applyFill="1" applyBorder="1" applyAlignment="1">
      <alignment horizontal="right" vertical="center" wrapText="1"/>
    </xf>
    <xf numFmtId="0" fontId="0" fillId="23" borderId="48" xfId="0" applyFill="1" applyBorder="1" applyAlignment="1">
      <alignment horizontal="right" vertical="center" wrapText="1"/>
    </xf>
    <xf numFmtId="0" fontId="0" fillId="23" borderId="0" xfId="0" applyFill="1" applyAlignment="1">
      <alignment vertical="center"/>
    </xf>
    <xf numFmtId="0" fontId="25" fillId="15" borderId="52" xfId="0" applyFont="1" applyFill="1" applyBorder="1" applyAlignment="1">
      <alignment horizontal="center" vertical="center" wrapText="1"/>
    </xf>
    <xf numFmtId="0" fontId="25" fillId="23" borderId="52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right" vertical="center" wrapText="1"/>
    </xf>
    <xf numFmtId="0" fontId="36" fillId="8" borderId="49" xfId="0" applyFont="1" applyFill="1" applyBorder="1" applyAlignment="1">
      <alignment horizontal="right" vertical="center" wrapText="1"/>
    </xf>
    <xf numFmtId="0" fontId="27" fillId="0" borderId="156" xfId="0" applyNumberFormat="1" applyFont="1" applyBorder="1" applyAlignment="1">
      <alignment horizontal="center"/>
    </xf>
    <xf numFmtId="0" fontId="27" fillId="0" borderId="41" xfId="0" applyNumberFormat="1" applyFont="1" applyBorder="1" applyAlignment="1">
      <alignment horizontal="center"/>
    </xf>
    <xf numFmtId="0" fontId="27" fillId="0" borderId="157" xfId="0" applyNumberFormat="1" applyFont="1" applyBorder="1" applyAlignment="1">
      <alignment horizontal="center"/>
    </xf>
    <xf numFmtId="0" fontId="27" fillId="0" borderId="155" xfId="0" applyNumberFormat="1" applyFont="1" applyBorder="1" applyAlignment="1">
      <alignment horizontal="center"/>
    </xf>
    <xf numFmtId="0" fontId="28" fillId="0" borderId="156" xfId="0" applyNumberFormat="1" applyFont="1" applyBorder="1" applyAlignment="1">
      <alignment horizontal="center"/>
    </xf>
    <xf numFmtId="0" fontId="28" fillId="0" borderId="41" xfId="0" applyNumberFormat="1" applyFont="1" applyBorder="1" applyAlignment="1">
      <alignment horizontal="center"/>
    </xf>
    <xf numFmtId="0" fontId="28" fillId="0" borderId="155" xfId="0" applyNumberFormat="1" applyFont="1" applyBorder="1" applyAlignment="1">
      <alignment horizontal="center"/>
    </xf>
    <xf numFmtId="0" fontId="27" fillId="0" borderId="0" xfId="0" applyNumberFormat="1" applyFont="1"/>
    <xf numFmtId="0" fontId="28" fillId="0" borderId="25" xfId="0" applyNumberFormat="1" applyFont="1" applyBorder="1" applyAlignment="1">
      <alignment horizontal="center"/>
    </xf>
    <xf numFmtId="0" fontId="60" fillId="2" borderId="127" xfId="0" applyFont="1" applyFill="1" applyBorder="1" applyAlignment="1">
      <alignment horizontal="center" vertical="justify" wrapText="1"/>
    </xf>
    <xf numFmtId="0" fontId="60" fillId="2" borderId="34" xfId="0" applyFont="1" applyFill="1" applyBorder="1" applyAlignment="1">
      <alignment horizontal="center" vertical="justify" wrapText="1"/>
    </xf>
    <xf numFmtId="0" fontId="60" fillId="2" borderId="126" xfId="0" applyFont="1" applyFill="1" applyBorder="1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0066"/>
      <color rgb="FFFF7C80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213360</xdr:colOff>
      <xdr:row>0</xdr:row>
      <xdr:rowOff>152400</xdr:rowOff>
    </xdr:from>
    <xdr:to>
      <xdr:col>28</xdr:col>
      <xdr:colOff>365760</xdr:colOff>
      <xdr:row>1</xdr:row>
      <xdr:rowOff>152400</xdr:rowOff>
    </xdr:to>
    <xdr:pic>
      <xdr:nvPicPr>
        <xdr:cNvPr id="8751" name="il_fi" descr="pictogramme">
          <a:extLst>
            <a:ext uri="{FF2B5EF4-FFF2-40B4-BE49-F238E27FC236}">
              <a16:creationId xmlns:a16="http://schemas.microsoft.com/office/drawing/2014/main" xmlns="" id="{34CE0147-FA41-45C6-A66E-D8A590DF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04860" y="152400"/>
          <a:ext cx="152400" cy="16764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19</xdr:col>
      <xdr:colOff>0</xdr:colOff>
      <xdr:row>11</xdr:row>
      <xdr:rowOff>0</xdr:rowOff>
    </xdr:from>
    <xdr:ext cx="144780" cy="172142"/>
    <xdr:pic>
      <xdr:nvPicPr>
        <xdr:cNvPr id="4" name="il_fi" descr="pictogramme">
          <a:extLst>
            <a:ext uri="{FF2B5EF4-FFF2-40B4-BE49-F238E27FC236}">
              <a16:creationId xmlns:a16="http://schemas.microsoft.com/office/drawing/2014/main" xmlns="" id="{B19F917D-6A4E-43FB-8CD9-6CC0410C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6455" y="1827068"/>
          <a:ext cx="144780" cy="172142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49</xdr:row>
      <xdr:rowOff>161924</xdr:rowOff>
    </xdr:from>
    <xdr:to>
      <xdr:col>4</xdr:col>
      <xdr:colOff>346087</xdr:colOff>
      <xdr:row>54</xdr:row>
      <xdr:rowOff>151294</xdr:rowOff>
    </xdr:to>
    <xdr:pic>
      <xdr:nvPicPr>
        <xdr:cNvPr id="4" name="Image 3" descr="Logo Géophile avec mention agrobiologique fond transparent rognée 31-01-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8391524"/>
          <a:ext cx="1098562" cy="894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49</xdr:row>
      <xdr:rowOff>161924</xdr:rowOff>
    </xdr:from>
    <xdr:to>
      <xdr:col>4</xdr:col>
      <xdr:colOff>352425</xdr:colOff>
      <xdr:row>54</xdr:row>
      <xdr:rowOff>151294</xdr:rowOff>
    </xdr:to>
    <xdr:pic>
      <xdr:nvPicPr>
        <xdr:cNvPr id="2" name="Image 1" descr="Logo Géophile avec mention agrobiologique fond transparent rognée 31-01-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8391524"/>
          <a:ext cx="1104900" cy="894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7"/>
  <sheetViews>
    <sheetView showGridLines="0" showZeros="0" tabSelected="1" zoomScale="110" zoomScaleNormal="110" workbookViewId="0">
      <selection activeCell="AK61" sqref="AK61"/>
    </sheetView>
  </sheetViews>
  <sheetFormatPr baseColWidth="10" defaultColWidth="11.42578125" defaultRowHeight="12.75"/>
  <cols>
    <col min="1" max="1" width="3.140625" style="86" customWidth="1"/>
    <col min="2" max="2" width="3" style="86" customWidth="1"/>
    <col min="3" max="3" width="9.28515625" style="86" customWidth="1"/>
    <col min="4" max="4" width="2.5703125" style="87" customWidth="1"/>
    <col min="5" max="5" width="4.7109375" style="86" customWidth="1"/>
    <col min="6" max="6" width="3.140625" style="86" customWidth="1"/>
    <col min="7" max="7" width="3" style="86" customWidth="1"/>
    <col min="8" max="8" width="9.28515625" style="86" customWidth="1"/>
    <col min="9" max="9" width="2.5703125" style="87" customWidth="1"/>
    <col min="10" max="10" width="4.5703125" style="86" customWidth="1"/>
    <col min="11" max="11" width="3.140625" style="86" customWidth="1"/>
    <col min="12" max="12" width="3" style="86" customWidth="1"/>
    <col min="13" max="13" width="9.28515625" style="86" customWidth="1"/>
    <col min="14" max="14" width="0.140625" style="86" customWidth="1"/>
    <col min="15" max="15" width="2.5703125" style="87" customWidth="1"/>
    <col min="16" max="16" width="4.7109375" style="86" customWidth="1"/>
    <col min="17" max="17" width="3.140625" style="86" customWidth="1"/>
    <col min="18" max="18" width="3" style="86" customWidth="1"/>
    <col min="19" max="19" width="9.28515625" style="86" customWidth="1"/>
    <col min="20" max="20" width="2.5703125" style="87" customWidth="1"/>
    <col min="21" max="21" width="4.7109375" style="86" customWidth="1"/>
    <col min="22" max="22" width="3.140625" style="86" customWidth="1"/>
    <col min="23" max="23" width="3" style="86" customWidth="1"/>
    <col min="24" max="24" width="9.28515625" style="86" customWidth="1"/>
    <col min="25" max="25" width="2.5703125" style="87" customWidth="1"/>
    <col min="26" max="26" width="4.7109375" style="86" customWidth="1"/>
    <col min="27" max="27" width="3.140625" style="86" customWidth="1"/>
    <col min="28" max="28" width="3" style="86" customWidth="1"/>
    <col min="29" max="29" width="9" style="86" customWidth="1"/>
    <col min="30" max="30" width="2.5703125" style="87" customWidth="1"/>
    <col min="31" max="31" width="4.7109375" style="86" customWidth="1"/>
    <col min="32" max="16384" width="11.42578125" style="86"/>
  </cols>
  <sheetData>
    <row r="1" spans="1:31" s="83" customFormat="1" ht="13.5">
      <c r="A1" s="365" t="s">
        <v>154</v>
      </c>
      <c r="D1" s="84"/>
      <c r="E1" s="52"/>
      <c r="I1" s="84"/>
      <c r="J1" s="53"/>
      <c r="L1" s="85" t="s">
        <v>25</v>
      </c>
      <c r="O1" s="182" t="s">
        <v>10</v>
      </c>
      <c r="P1" s="54" t="s">
        <v>113</v>
      </c>
      <c r="T1" s="84"/>
      <c r="U1" s="222" t="s">
        <v>8</v>
      </c>
      <c r="V1" s="143" t="s">
        <v>115</v>
      </c>
      <c r="Y1" s="219" t="s">
        <v>11</v>
      </c>
      <c r="Z1" s="355" t="s">
        <v>135</v>
      </c>
      <c r="AA1" s="220" t="s">
        <v>116</v>
      </c>
      <c r="AD1" s="221" t="s">
        <v>78</v>
      </c>
      <c r="AE1" s="53"/>
    </row>
    <row r="2" spans="1:31" s="102" customFormat="1" ht="13.5" thickBot="1">
      <c r="A2" s="356"/>
      <c r="D2" s="120"/>
      <c r="E2" s="357" t="s">
        <v>91</v>
      </c>
      <c r="I2" s="120"/>
      <c r="J2" s="124"/>
      <c r="L2" s="249" t="s">
        <v>112</v>
      </c>
      <c r="O2" s="120" t="s">
        <v>12</v>
      </c>
      <c r="P2" s="358" t="s">
        <v>114</v>
      </c>
      <c r="T2" s="120"/>
      <c r="U2" s="359" t="s">
        <v>9</v>
      </c>
      <c r="V2" s="102" t="s">
        <v>26</v>
      </c>
      <c r="Y2" s="511"/>
      <c r="Z2" s="360"/>
      <c r="AA2" s="249" t="s">
        <v>117</v>
      </c>
      <c r="AD2" s="120"/>
      <c r="AE2" s="124"/>
    </row>
    <row r="3" spans="1:31" s="95" customFormat="1" ht="12.75" customHeight="1" thickBot="1">
      <c r="A3" s="150" t="s">
        <v>0</v>
      </c>
      <c r="B3" s="148"/>
      <c r="C3" s="149" t="s">
        <v>85</v>
      </c>
      <c r="D3" s="146"/>
      <c r="E3" s="97" t="s">
        <v>1</v>
      </c>
      <c r="F3" s="147" t="s">
        <v>0</v>
      </c>
      <c r="G3" s="148"/>
      <c r="H3" s="145" t="s">
        <v>14</v>
      </c>
      <c r="I3" s="146"/>
      <c r="J3" s="97" t="s">
        <v>1</v>
      </c>
      <c r="K3" s="147" t="s">
        <v>0</v>
      </c>
      <c r="L3" s="148"/>
      <c r="M3" s="145" t="s">
        <v>15</v>
      </c>
      <c r="N3" s="149"/>
      <c r="O3" s="98"/>
      <c r="P3" s="97" t="s">
        <v>1</v>
      </c>
      <c r="Q3" s="147" t="s">
        <v>0</v>
      </c>
      <c r="R3" s="148"/>
      <c r="S3" s="145" t="s">
        <v>16</v>
      </c>
      <c r="T3" s="146"/>
      <c r="U3" s="97" t="s">
        <v>1</v>
      </c>
      <c r="V3" s="147" t="s">
        <v>0</v>
      </c>
      <c r="W3" s="148"/>
      <c r="X3" s="145" t="s">
        <v>17</v>
      </c>
      <c r="Y3" s="146"/>
      <c r="Z3" s="97" t="s">
        <v>1</v>
      </c>
      <c r="AA3" s="147" t="s">
        <v>0</v>
      </c>
      <c r="AB3" s="148"/>
      <c r="AC3" s="145" t="s">
        <v>18</v>
      </c>
      <c r="AD3" s="146"/>
      <c r="AE3" s="97" t="s">
        <v>1</v>
      </c>
    </row>
    <row r="4" spans="1:31" s="95" customFormat="1" ht="12.75" customHeight="1">
      <c r="A4" s="409">
        <v>1</v>
      </c>
      <c r="B4" s="366" t="s">
        <v>7</v>
      </c>
      <c r="C4" s="177" t="s">
        <v>110</v>
      </c>
      <c r="D4" s="93" t="s">
        <v>8</v>
      </c>
      <c r="E4" s="250"/>
      <c r="F4" s="418">
        <v>1</v>
      </c>
      <c r="G4" s="254" t="s">
        <v>2</v>
      </c>
      <c r="H4" s="252"/>
      <c r="I4" s="88"/>
      <c r="J4" s="264"/>
      <c r="K4" s="102">
        <v>1</v>
      </c>
      <c r="L4" s="79" t="s">
        <v>2</v>
      </c>
      <c r="O4" s="105" t="s">
        <v>78</v>
      </c>
      <c r="P4" s="197"/>
      <c r="Q4" s="375">
        <v>1</v>
      </c>
      <c r="R4" s="366" t="s">
        <v>5</v>
      </c>
      <c r="S4" s="110"/>
      <c r="T4" s="93"/>
      <c r="U4" s="189"/>
      <c r="V4" s="399">
        <v>1</v>
      </c>
      <c r="W4" s="366" t="s">
        <v>4</v>
      </c>
      <c r="X4" s="59"/>
      <c r="Y4" s="132"/>
      <c r="Z4" s="189"/>
      <c r="AA4" s="284">
        <v>1</v>
      </c>
      <c r="AB4" s="367" t="s">
        <v>6</v>
      </c>
      <c r="AC4" s="80"/>
      <c r="AD4" s="88" t="s">
        <v>9</v>
      </c>
      <c r="AE4" s="189"/>
    </row>
    <row r="5" spans="1:31" s="95" customFormat="1" ht="12.75" customHeight="1">
      <c r="A5" s="279">
        <v>2</v>
      </c>
      <c r="B5" s="367" t="s">
        <v>4</v>
      </c>
      <c r="C5" s="368"/>
      <c r="D5" s="88"/>
      <c r="E5" s="251"/>
      <c r="F5" s="419">
        <v>2</v>
      </c>
      <c r="G5" s="371" t="s">
        <v>6</v>
      </c>
      <c r="H5" s="253"/>
      <c r="I5" s="261"/>
      <c r="J5" s="189"/>
      <c r="K5" s="425">
        <v>2</v>
      </c>
      <c r="L5" s="367" t="s">
        <v>6</v>
      </c>
      <c r="M5" s="80"/>
      <c r="N5" s="80"/>
      <c r="O5" s="82"/>
      <c r="P5" s="189"/>
      <c r="Q5" s="101">
        <v>2</v>
      </c>
      <c r="R5" s="366" t="s">
        <v>7</v>
      </c>
      <c r="S5" s="262"/>
      <c r="T5" s="93"/>
      <c r="U5" s="189"/>
      <c r="V5" s="81">
        <v>2</v>
      </c>
      <c r="W5" s="367" t="s">
        <v>2</v>
      </c>
      <c r="X5" s="80"/>
      <c r="Y5" s="88"/>
      <c r="Z5" s="189"/>
      <c r="AA5" s="428">
        <v>2</v>
      </c>
      <c r="AB5" s="367" t="s">
        <v>3</v>
      </c>
      <c r="AC5" s="105"/>
      <c r="AD5" s="105" t="s">
        <v>78</v>
      </c>
      <c r="AE5" s="189"/>
    </row>
    <row r="6" spans="1:31" s="95" customFormat="1" ht="12.75" customHeight="1">
      <c r="A6" s="276">
        <v>3</v>
      </c>
      <c r="B6" s="367" t="s">
        <v>2</v>
      </c>
      <c r="C6" s="368"/>
      <c r="D6" s="100"/>
      <c r="E6" s="243"/>
      <c r="F6" s="417">
        <v>3</v>
      </c>
      <c r="G6" s="367" t="s">
        <v>3</v>
      </c>
      <c r="H6" s="265"/>
      <c r="I6" s="153"/>
      <c r="J6" s="189"/>
      <c r="K6" s="376">
        <v>3</v>
      </c>
      <c r="L6" s="371" t="s">
        <v>3</v>
      </c>
      <c r="M6" s="105" t="s">
        <v>78</v>
      </c>
      <c r="N6" s="80"/>
      <c r="O6" s="90" t="s">
        <v>135</v>
      </c>
      <c r="P6" s="189"/>
      <c r="Q6" s="80">
        <v>3</v>
      </c>
      <c r="R6" s="367" t="s">
        <v>4</v>
      </c>
      <c r="S6" s="80"/>
      <c r="T6" s="88"/>
      <c r="U6" s="190"/>
      <c r="V6" s="383">
        <v>3</v>
      </c>
      <c r="W6" s="79" t="s">
        <v>2</v>
      </c>
      <c r="X6" s="91"/>
      <c r="Y6" s="88"/>
      <c r="Z6" s="189"/>
      <c r="AA6" s="156">
        <v>3</v>
      </c>
      <c r="AB6" s="366" t="s">
        <v>5</v>
      </c>
      <c r="AC6" s="172"/>
      <c r="AD6" s="107" t="s">
        <v>78</v>
      </c>
      <c r="AE6" s="189"/>
    </row>
    <row r="7" spans="1:31" s="95" customFormat="1" ht="12.75" customHeight="1">
      <c r="A7" s="410">
        <v>4</v>
      </c>
      <c r="B7" s="79" t="s">
        <v>2</v>
      </c>
      <c r="C7" s="313"/>
      <c r="D7" s="305"/>
      <c r="E7" s="244"/>
      <c r="F7" s="415">
        <v>4</v>
      </c>
      <c r="G7" s="366" t="s">
        <v>5</v>
      </c>
      <c r="H7" s="93"/>
      <c r="I7" s="113" t="s">
        <v>135</v>
      </c>
      <c r="J7" s="189"/>
      <c r="K7" s="375">
        <v>4</v>
      </c>
      <c r="L7" s="366" t="s">
        <v>5</v>
      </c>
      <c r="M7" s="107"/>
      <c r="N7" s="113"/>
      <c r="O7" s="107" t="s">
        <v>78</v>
      </c>
      <c r="P7" s="189"/>
      <c r="Q7" s="141">
        <v>4</v>
      </c>
      <c r="R7" s="367" t="s">
        <v>2</v>
      </c>
      <c r="S7" s="277"/>
      <c r="T7" s="88"/>
      <c r="U7" s="189"/>
      <c r="V7" s="140">
        <v>4</v>
      </c>
      <c r="W7" s="245" t="s">
        <v>6</v>
      </c>
      <c r="X7" s="80"/>
      <c r="Y7" s="88" t="s">
        <v>9</v>
      </c>
      <c r="Z7" s="189"/>
      <c r="AA7" s="156">
        <v>4</v>
      </c>
      <c r="AB7" s="366" t="s">
        <v>7</v>
      </c>
      <c r="AC7" s="93"/>
      <c r="AD7" s="170" t="s">
        <v>12</v>
      </c>
      <c r="AE7" s="189"/>
    </row>
    <row r="8" spans="1:31" s="95" customFormat="1" ht="12.75" customHeight="1">
      <c r="A8" s="411">
        <v>5</v>
      </c>
      <c r="B8" s="245" t="s">
        <v>6</v>
      </c>
      <c r="C8" s="169"/>
      <c r="D8" s="88"/>
      <c r="E8" s="188"/>
      <c r="F8" s="416">
        <v>5</v>
      </c>
      <c r="G8" s="366" t="s">
        <v>7</v>
      </c>
      <c r="H8" s="59"/>
      <c r="I8" s="170" t="s">
        <v>12</v>
      </c>
      <c r="J8" s="189"/>
      <c r="K8" s="424">
        <v>5</v>
      </c>
      <c r="L8" s="366" t="s">
        <v>7</v>
      </c>
      <c r="M8" s="151"/>
      <c r="N8" s="151"/>
      <c r="O8" s="275"/>
      <c r="P8" s="189"/>
      <c r="Q8" s="295">
        <v>5</v>
      </c>
      <c r="R8" s="79" t="s">
        <v>2</v>
      </c>
      <c r="S8" s="80"/>
      <c r="T8" s="88"/>
      <c r="U8" s="189"/>
      <c r="V8" s="156">
        <v>5</v>
      </c>
      <c r="W8" s="367" t="s">
        <v>3</v>
      </c>
      <c r="X8" s="80"/>
      <c r="Y8" s="100" t="s">
        <v>12</v>
      </c>
      <c r="Z8" s="189"/>
      <c r="AA8" s="428">
        <v>5</v>
      </c>
      <c r="AB8" s="367" t="s">
        <v>4</v>
      </c>
      <c r="AC8" s="362"/>
      <c r="AD8" s="155"/>
      <c r="AE8" s="189"/>
    </row>
    <row r="9" spans="1:31" s="95" customFormat="1" ht="12.75" customHeight="1">
      <c r="A9" s="320">
        <v>6</v>
      </c>
      <c r="B9" s="367" t="s">
        <v>3</v>
      </c>
      <c r="C9" s="80"/>
      <c r="D9" s="100" t="s">
        <v>12</v>
      </c>
      <c r="E9" s="189"/>
      <c r="F9" s="413">
        <v>6</v>
      </c>
      <c r="G9" s="367" t="s">
        <v>4</v>
      </c>
      <c r="H9" s="80"/>
      <c r="I9" s="116"/>
      <c r="J9" s="189"/>
      <c r="K9" s="423">
        <v>6</v>
      </c>
      <c r="L9" s="367" t="s">
        <v>4</v>
      </c>
      <c r="M9" s="377"/>
      <c r="N9" s="99"/>
      <c r="O9" s="88"/>
      <c r="P9" s="198"/>
      <c r="Q9" s="164">
        <v>6</v>
      </c>
      <c r="R9" s="245" t="s">
        <v>6</v>
      </c>
      <c r="S9" s="80"/>
      <c r="T9" s="100" t="s">
        <v>12</v>
      </c>
      <c r="U9" s="189"/>
      <c r="V9" s="383">
        <v>6</v>
      </c>
      <c r="W9" s="366" t="s">
        <v>5</v>
      </c>
      <c r="X9" s="56"/>
      <c r="Y9" s="380"/>
      <c r="Z9" s="189"/>
      <c r="AA9" s="81">
        <v>6</v>
      </c>
      <c r="AB9" s="367" t="s">
        <v>2</v>
      </c>
      <c r="AC9" s="88"/>
      <c r="AD9" s="155"/>
      <c r="AE9" s="189"/>
    </row>
    <row r="10" spans="1:31" s="95" customFormat="1" ht="12.75" customHeight="1">
      <c r="A10" s="414">
        <v>7</v>
      </c>
      <c r="B10" s="366" t="s">
        <v>5</v>
      </c>
      <c r="C10" s="93"/>
      <c r="D10" s="93"/>
      <c r="E10" s="189"/>
      <c r="F10" s="255">
        <v>7</v>
      </c>
      <c r="G10" s="367" t="s">
        <v>2</v>
      </c>
      <c r="H10" s="256"/>
      <c r="I10" s="258"/>
      <c r="J10" s="189"/>
      <c r="K10" s="164">
        <v>7</v>
      </c>
      <c r="L10" s="367" t="s">
        <v>2</v>
      </c>
      <c r="M10" s="90"/>
      <c r="N10" s="80"/>
      <c r="O10" s="100" t="s">
        <v>12</v>
      </c>
      <c r="P10" s="189"/>
      <c r="Q10" s="410">
        <v>7</v>
      </c>
      <c r="R10" s="367" t="s">
        <v>3</v>
      </c>
      <c r="S10" s="169" t="s">
        <v>92</v>
      </c>
      <c r="T10" s="88" t="s">
        <v>9</v>
      </c>
      <c r="U10" s="189"/>
      <c r="V10" s="59">
        <v>7</v>
      </c>
      <c r="W10" s="366" t="s">
        <v>7</v>
      </c>
      <c r="X10" s="93"/>
      <c r="Y10" s="132"/>
      <c r="Z10" s="189"/>
      <c r="AA10" s="383">
        <v>7</v>
      </c>
      <c r="AB10" s="79" t="s">
        <v>2</v>
      </c>
      <c r="AC10" s="134"/>
      <c r="AD10" s="91" t="s">
        <v>11</v>
      </c>
      <c r="AE10" s="189"/>
    </row>
    <row r="11" spans="1:31" s="95" customFormat="1" ht="12.75" customHeight="1">
      <c r="A11" s="178">
        <v>8</v>
      </c>
      <c r="B11" s="366" t="s">
        <v>7</v>
      </c>
      <c r="C11" s="59"/>
      <c r="D11" s="113" t="s">
        <v>135</v>
      </c>
      <c r="E11" s="319"/>
      <c r="F11" s="256">
        <v>8</v>
      </c>
      <c r="G11" s="79" t="s">
        <v>2</v>
      </c>
      <c r="H11" s="256"/>
      <c r="I11" s="258"/>
      <c r="J11" s="189"/>
      <c r="K11" s="158">
        <v>8</v>
      </c>
      <c r="L11" s="79" t="s">
        <v>2</v>
      </c>
      <c r="M11" s="109"/>
      <c r="N11" s="111"/>
      <c r="O11" s="116"/>
      <c r="P11" s="189"/>
      <c r="Q11" s="426">
        <v>8</v>
      </c>
      <c r="R11" s="366" t="s">
        <v>5</v>
      </c>
      <c r="S11" s="59"/>
      <c r="T11" s="93"/>
      <c r="U11" s="189"/>
      <c r="V11" s="127">
        <v>8</v>
      </c>
      <c r="W11" s="366" t="s">
        <v>4</v>
      </c>
      <c r="X11" s="167" t="s">
        <v>155</v>
      </c>
      <c r="Y11" s="93"/>
      <c r="Z11" s="189"/>
      <c r="AA11" s="209">
        <v>8</v>
      </c>
      <c r="AB11" s="245" t="s">
        <v>6</v>
      </c>
      <c r="AC11" s="86"/>
      <c r="AD11" s="105"/>
      <c r="AE11" s="266"/>
    </row>
    <row r="12" spans="1:31" s="95" customFormat="1" ht="12.75" customHeight="1">
      <c r="A12" s="292">
        <v>9</v>
      </c>
      <c r="B12" s="367" t="s">
        <v>4</v>
      </c>
      <c r="C12" s="80"/>
      <c r="D12" s="88"/>
      <c r="E12" s="260"/>
      <c r="F12" s="83">
        <v>9</v>
      </c>
      <c r="G12" s="245" t="s">
        <v>6</v>
      </c>
      <c r="H12" s="86"/>
      <c r="I12" s="116"/>
      <c r="J12" s="189"/>
      <c r="K12" s="103">
        <v>9</v>
      </c>
      <c r="L12" s="245" t="s">
        <v>6</v>
      </c>
      <c r="M12" s="134"/>
      <c r="N12" s="80"/>
      <c r="O12" s="105"/>
      <c r="P12" s="189"/>
      <c r="Q12" s="412">
        <v>9</v>
      </c>
      <c r="R12" s="366" t="s">
        <v>7</v>
      </c>
      <c r="S12" s="167" t="s">
        <v>86</v>
      </c>
      <c r="T12" s="93"/>
      <c r="U12" s="189"/>
      <c r="V12" s="80">
        <v>9</v>
      </c>
      <c r="W12" s="367" t="s">
        <v>2</v>
      </c>
      <c r="X12" s="80"/>
      <c r="Y12" s="88"/>
      <c r="Z12" s="189"/>
      <c r="AA12" s="86">
        <v>9</v>
      </c>
      <c r="AB12" s="367" t="s">
        <v>3</v>
      </c>
      <c r="AC12" s="80"/>
      <c r="AD12" s="116"/>
      <c r="AE12" s="189"/>
    </row>
    <row r="13" spans="1:31" s="95" customFormat="1" ht="12.75" customHeight="1">
      <c r="A13" s="175">
        <v>10</v>
      </c>
      <c r="B13" s="367" t="s">
        <v>2</v>
      </c>
      <c r="C13" s="169"/>
      <c r="D13" s="88"/>
      <c r="E13" s="189"/>
      <c r="F13" s="103">
        <v>10</v>
      </c>
      <c r="G13" s="367" t="s">
        <v>3</v>
      </c>
      <c r="H13" s="182"/>
      <c r="I13" s="259"/>
      <c r="J13" s="189"/>
      <c r="K13" s="108">
        <v>10</v>
      </c>
      <c r="L13" s="367" t="s">
        <v>3</v>
      </c>
      <c r="M13" s="106"/>
      <c r="N13" s="80"/>
      <c r="O13" s="153"/>
      <c r="P13" s="189"/>
      <c r="Q13" s="151">
        <v>10</v>
      </c>
      <c r="R13" s="366" t="s">
        <v>4</v>
      </c>
      <c r="S13" s="262"/>
      <c r="T13" s="132"/>
      <c r="U13" s="189"/>
      <c r="V13" s="80">
        <v>10</v>
      </c>
      <c r="W13" s="79" t="s">
        <v>2</v>
      </c>
      <c r="X13" s="88"/>
      <c r="Y13" s="88"/>
      <c r="Z13" s="189"/>
      <c r="AA13" s="59">
        <v>10</v>
      </c>
      <c r="AB13" s="366" t="s">
        <v>5</v>
      </c>
      <c r="AC13" s="385"/>
      <c r="AD13" s="107"/>
      <c r="AE13" s="189"/>
    </row>
    <row r="14" spans="1:31" s="95" customFormat="1" ht="12.75" customHeight="1">
      <c r="A14" s="108">
        <v>11</v>
      </c>
      <c r="B14" s="79" t="s">
        <v>2</v>
      </c>
      <c r="C14" s="80"/>
      <c r="D14" s="88"/>
      <c r="E14" s="190"/>
      <c r="F14" s="151">
        <v>11</v>
      </c>
      <c r="G14" s="366" t="s">
        <v>5</v>
      </c>
      <c r="H14" s="372"/>
      <c r="I14" s="113"/>
      <c r="J14" s="373"/>
      <c r="K14" s="426">
        <v>11</v>
      </c>
      <c r="L14" s="366" t="s">
        <v>5</v>
      </c>
      <c r="M14" s="113"/>
      <c r="N14" s="59"/>
      <c r="O14" s="93" t="s">
        <v>9</v>
      </c>
      <c r="P14" s="189"/>
      <c r="Q14" s="89">
        <v>11</v>
      </c>
      <c r="R14" s="367" t="s">
        <v>2</v>
      </c>
      <c r="S14" s="80"/>
      <c r="T14" s="91"/>
      <c r="U14" s="189"/>
      <c r="V14" s="429">
        <v>11</v>
      </c>
      <c r="W14" s="245" t="s">
        <v>6</v>
      </c>
      <c r="X14" s="282" t="s">
        <v>132</v>
      </c>
      <c r="Y14" s="91" t="s">
        <v>11</v>
      </c>
      <c r="Z14" s="189"/>
      <c r="AA14" s="127">
        <v>11</v>
      </c>
      <c r="AB14" s="366" t="s">
        <v>7</v>
      </c>
      <c r="AC14" s="385"/>
      <c r="AD14" s="107"/>
      <c r="AE14" s="189"/>
    </row>
    <row r="15" spans="1:31" s="95" customFormat="1" ht="12.75" customHeight="1">
      <c r="A15" s="103">
        <v>12</v>
      </c>
      <c r="B15" s="224" t="s">
        <v>6</v>
      </c>
      <c r="C15" s="80"/>
      <c r="D15" s="88"/>
      <c r="E15" s="189"/>
      <c r="F15" s="383">
        <v>12</v>
      </c>
      <c r="G15" s="366" t="s">
        <v>7</v>
      </c>
      <c r="H15" s="59"/>
      <c r="I15" s="93" t="s">
        <v>9</v>
      </c>
      <c r="J15" s="189"/>
      <c r="K15" s="151">
        <v>12</v>
      </c>
      <c r="L15" s="366" t="s">
        <v>7</v>
      </c>
      <c r="M15" s="151"/>
      <c r="N15" s="151"/>
      <c r="O15" s="107"/>
      <c r="P15" s="189"/>
      <c r="Q15" s="80">
        <v>12</v>
      </c>
      <c r="R15" s="79" t="s">
        <v>2</v>
      </c>
      <c r="S15" s="277"/>
      <c r="T15" s="88"/>
      <c r="U15" s="189"/>
      <c r="V15" s="80">
        <v>12</v>
      </c>
      <c r="W15" s="367" t="s">
        <v>3</v>
      </c>
      <c r="X15" s="283" t="s">
        <v>130</v>
      </c>
      <c r="Y15" s="88"/>
      <c r="Z15" s="189"/>
      <c r="AA15" s="81">
        <v>12</v>
      </c>
      <c r="AB15" s="367" t="s">
        <v>4</v>
      </c>
      <c r="AC15" s="90"/>
      <c r="AD15" s="88"/>
      <c r="AE15" s="189"/>
    </row>
    <row r="16" spans="1:31" s="95" customFormat="1" ht="12.75" customHeight="1">
      <c r="A16" s="103">
        <v>13</v>
      </c>
      <c r="B16" s="367" t="s">
        <v>3</v>
      </c>
      <c r="C16" s="80"/>
      <c r="D16" s="88"/>
      <c r="E16" s="189"/>
      <c r="F16" s="81">
        <v>13</v>
      </c>
      <c r="G16" s="367" t="s">
        <v>4</v>
      </c>
      <c r="H16" s="80"/>
      <c r="I16" s="88"/>
      <c r="J16" s="189"/>
      <c r="K16" s="80">
        <v>13</v>
      </c>
      <c r="L16" s="367" t="s">
        <v>4</v>
      </c>
      <c r="M16" s="102"/>
      <c r="N16" s="102"/>
      <c r="O16" s="88"/>
      <c r="P16" s="190"/>
      <c r="Q16" s="80">
        <v>13</v>
      </c>
      <c r="R16" s="245" t="s">
        <v>6</v>
      </c>
      <c r="S16" s="80"/>
      <c r="T16" s="88"/>
      <c r="U16" s="189"/>
      <c r="V16" s="381">
        <v>13</v>
      </c>
      <c r="W16" s="366" t="s">
        <v>5</v>
      </c>
      <c r="X16" s="363" t="s">
        <v>131</v>
      </c>
      <c r="Y16" s="93"/>
      <c r="Z16" s="191"/>
      <c r="AA16" s="81">
        <v>13</v>
      </c>
      <c r="AB16" s="367" t="s">
        <v>2</v>
      </c>
      <c r="AC16" s="80"/>
      <c r="AD16" s="155"/>
      <c r="AE16" s="189"/>
    </row>
    <row r="17" spans="1:31" s="95" customFormat="1" ht="12.75" customHeight="1">
      <c r="A17" s="151">
        <v>14</v>
      </c>
      <c r="B17" s="366" t="s">
        <v>5</v>
      </c>
      <c r="C17" s="93"/>
      <c r="D17" s="113"/>
      <c r="E17" s="189"/>
      <c r="F17" s="80">
        <v>14</v>
      </c>
      <c r="G17" s="367" t="s">
        <v>2</v>
      </c>
      <c r="H17" s="256"/>
      <c r="I17" s="256"/>
      <c r="J17" s="189"/>
      <c r="K17" s="80">
        <v>14</v>
      </c>
      <c r="L17" s="367" t="s">
        <v>2</v>
      </c>
      <c r="M17" s="134"/>
      <c r="N17" s="80"/>
      <c r="O17" s="88"/>
      <c r="P17" s="189"/>
      <c r="Q17" s="80">
        <v>14</v>
      </c>
      <c r="R17" s="367" t="s">
        <v>3</v>
      </c>
      <c r="S17" s="81"/>
      <c r="T17" s="88"/>
      <c r="U17" s="193"/>
      <c r="V17" s="430">
        <v>14</v>
      </c>
      <c r="W17" s="366" t="s">
        <v>7</v>
      </c>
      <c r="X17" s="113"/>
      <c r="Y17" s="280"/>
      <c r="Z17" s="234"/>
      <c r="AA17" s="428">
        <v>14</v>
      </c>
      <c r="AB17" s="79" t="s">
        <v>2</v>
      </c>
      <c r="AC17" s="316"/>
      <c r="AD17" s="116" t="s">
        <v>8</v>
      </c>
      <c r="AE17" s="189"/>
    </row>
    <row r="18" spans="1:31" s="95" customFormat="1" ht="12.75" customHeight="1">
      <c r="A18" s="151">
        <v>15</v>
      </c>
      <c r="B18" s="366" t="s">
        <v>7</v>
      </c>
      <c r="C18" s="59"/>
      <c r="D18" s="93"/>
      <c r="E18" s="189"/>
      <c r="F18" s="422">
        <v>15</v>
      </c>
      <c r="G18" s="79" t="s">
        <v>2</v>
      </c>
      <c r="H18" s="256"/>
      <c r="I18" s="256"/>
      <c r="J18" s="189"/>
      <c r="K18" s="80">
        <v>15</v>
      </c>
      <c r="L18" s="79" t="s">
        <v>2</v>
      </c>
      <c r="M18" s="86"/>
      <c r="N18" s="86"/>
      <c r="O18" s="87"/>
      <c r="P18" s="189"/>
      <c r="Q18" s="59">
        <v>15</v>
      </c>
      <c r="R18" s="366" t="s">
        <v>5</v>
      </c>
      <c r="S18" s="167"/>
      <c r="T18" s="181"/>
      <c r="U18" s="189"/>
      <c r="V18" s="99">
        <v>15</v>
      </c>
      <c r="W18" s="367" t="s">
        <v>4</v>
      </c>
      <c r="X18" s="83"/>
      <c r="Y18" s="382"/>
      <c r="Z18" s="235"/>
      <c r="AA18" s="80">
        <v>15</v>
      </c>
      <c r="AB18" s="245" t="s">
        <v>6</v>
      </c>
      <c r="AC18" s="80"/>
      <c r="AD18" s="91"/>
      <c r="AE18" s="189"/>
    </row>
    <row r="19" spans="1:31" s="95" customFormat="1" ht="12.75" customHeight="1">
      <c r="A19" s="412">
        <v>16</v>
      </c>
      <c r="B19" s="367" t="s">
        <v>4</v>
      </c>
      <c r="C19" s="80"/>
      <c r="D19" s="88" t="s">
        <v>9</v>
      </c>
      <c r="E19" s="189"/>
      <c r="F19" s="83">
        <v>16</v>
      </c>
      <c r="G19" s="245" t="s">
        <v>6</v>
      </c>
      <c r="H19" s="86"/>
      <c r="I19" s="88"/>
      <c r="J19" s="189"/>
      <c r="K19" s="81">
        <v>16</v>
      </c>
      <c r="L19" s="245" t="s">
        <v>6</v>
      </c>
      <c r="M19" s="91"/>
      <c r="N19" s="91" t="s">
        <v>11</v>
      </c>
      <c r="O19" s="91"/>
      <c r="P19" s="189"/>
      <c r="Q19" s="383">
        <v>16</v>
      </c>
      <c r="R19" s="366" t="s">
        <v>7</v>
      </c>
      <c r="S19" s="172"/>
      <c r="T19" s="110" t="s">
        <v>11</v>
      </c>
      <c r="U19" s="189"/>
      <c r="V19" s="80">
        <v>16</v>
      </c>
      <c r="W19" s="367" t="s">
        <v>2</v>
      </c>
      <c r="X19" s="88"/>
      <c r="Y19" s="88"/>
      <c r="Z19" s="189"/>
      <c r="AA19" s="383">
        <v>16</v>
      </c>
      <c r="AB19" s="367" t="s">
        <v>3</v>
      </c>
      <c r="AC19" s="88"/>
      <c r="AD19" s="88"/>
      <c r="AE19" s="189"/>
    </row>
    <row r="20" spans="1:31" s="95" customFormat="1" ht="12.75" customHeight="1">
      <c r="A20" s="108">
        <v>17</v>
      </c>
      <c r="B20" s="369" t="s">
        <v>2</v>
      </c>
      <c r="C20" s="80"/>
      <c r="D20" s="88"/>
      <c r="E20" s="189"/>
      <c r="F20" s="79" t="s">
        <v>106</v>
      </c>
      <c r="G20" s="367" t="s">
        <v>3</v>
      </c>
      <c r="H20" s="80"/>
      <c r="I20" s="88"/>
      <c r="J20" s="189"/>
      <c r="K20" s="79" t="s">
        <v>107</v>
      </c>
      <c r="L20" s="367" t="s">
        <v>3</v>
      </c>
      <c r="M20" s="91"/>
      <c r="N20" s="91" t="s">
        <v>11</v>
      </c>
      <c r="O20" s="88"/>
      <c r="P20" s="189"/>
      <c r="Q20" s="81">
        <v>17</v>
      </c>
      <c r="R20" s="367" t="s">
        <v>4</v>
      </c>
      <c r="S20" s="169"/>
      <c r="T20" s="116"/>
      <c r="U20" s="190"/>
      <c r="V20" s="383">
        <v>17</v>
      </c>
      <c r="W20" s="79" t="s">
        <v>2</v>
      </c>
      <c r="X20" s="88"/>
      <c r="Y20" s="116" t="s">
        <v>8</v>
      </c>
      <c r="Z20" s="189"/>
      <c r="AA20" s="140">
        <v>17</v>
      </c>
      <c r="AB20" s="366" t="s">
        <v>5</v>
      </c>
      <c r="AC20" s="58"/>
      <c r="AD20" s="93"/>
      <c r="AE20" s="189"/>
    </row>
    <row r="21" spans="1:31" s="95" customFormat="1" ht="12.75" customHeight="1">
      <c r="A21" s="276">
        <v>18</v>
      </c>
      <c r="B21" s="247" t="s">
        <v>2</v>
      </c>
      <c r="C21" s="80"/>
      <c r="D21" s="100"/>
      <c r="E21" s="190"/>
      <c r="F21" s="421">
        <v>18</v>
      </c>
      <c r="G21" s="366" t="s">
        <v>5</v>
      </c>
      <c r="H21" s="374"/>
      <c r="I21" s="93"/>
      <c r="J21" s="189"/>
      <c r="K21" s="56">
        <v>18</v>
      </c>
      <c r="L21" s="366" t="s">
        <v>5</v>
      </c>
      <c r="M21" s="59"/>
      <c r="N21" s="59"/>
      <c r="O21" s="170"/>
      <c r="P21" s="189"/>
      <c r="Q21" s="428">
        <v>18</v>
      </c>
      <c r="R21" s="367" t="s">
        <v>2</v>
      </c>
      <c r="S21" s="80"/>
      <c r="T21" s="88"/>
      <c r="U21" s="314"/>
      <c r="V21" s="140">
        <v>18</v>
      </c>
      <c r="W21" s="400" t="s">
        <v>6</v>
      </c>
      <c r="X21" s="167" t="s">
        <v>108</v>
      </c>
      <c r="Y21" s="93"/>
      <c r="Z21" s="189"/>
      <c r="AA21" s="140">
        <v>18</v>
      </c>
      <c r="AB21" s="366" t="s">
        <v>7</v>
      </c>
      <c r="AC21" s="56"/>
      <c r="AD21" s="93" t="s">
        <v>10</v>
      </c>
      <c r="AE21" s="190"/>
    </row>
    <row r="22" spans="1:31" s="95" customFormat="1" ht="12.75" customHeight="1">
      <c r="A22" s="410">
        <v>19</v>
      </c>
      <c r="B22" s="245" t="s">
        <v>6</v>
      </c>
      <c r="C22" s="80"/>
      <c r="D22" s="116"/>
      <c r="E22" s="189"/>
      <c r="F22" s="420">
        <v>19</v>
      </c>
      <c r="G22" s="366" t="s">
        <v>7</v>
      </c>
      <c r="H22" s="93"/>
      <c r="I22" s="181" t="s">
        <v>11</v>
      </c>
      <c r="J22" s="189"/>
      <c r="K22" s="141">
        <v>19</v>
      </c>
      <c r="L22" s="366" t="s">
        <v>7</v>
      </c>
      <c r="M22" s="59"/>
      <c r="N22" s="59"/>
      <c r="O22" s="181" t="s">
        <v>11</v>
      </c>
      <c r="P22" s="189"/>
      <c r="Q22" s="140">
        <v>19</v>
      </c>
      <c r="R22" s="79" t="s">
        <v>2</v>
      </c>
      <c r="S22" s="80"/>
      <c r="T22" s="91"/>
      <c r="U22" s="314"/>
      <c r="V22" s="140">
        <v>19</v>
      </c>
      <c r="W22" s="367" t="s">
        <v>3</v>
      </c>
      <c r="X22" s="80"/>
      <c r="Y22" s="88" t="s">
        <v>10</v>
      </c>
      <c r="Z22" s="189"/>
      <c r="AA22" s="428">
        <v>19</v>
      </c>
      <c r="AB22" s="367" t="s">
        <v>4</v>
      </c>
      <c r="AC22" s="88"/>
      <c r="AD22" s="88"/>
      <c r="AE22" s="190"/>
    </row>
    <row r="23" spans="1:31" s="95" customFormat="1" ht="12.75" customHeight="1">
      <c r="A23" s="411">
        <v>20</v>
      </c>
      <c r="B23" s="367" t="s">
        <v>3</v>
      </c>
      <c r="C23" s="168"/>
      <c r="D23" s="100"/>
      <c r="E23" s="189"/>
      <c r="F23" s="157">
        <v>20</v>
      </c>
      <c r="G23" s="367" t="s">
        <v>4</v>
      </c>
      <c r="H23" s="88"/>
      <c r="I23" s="88" t="s">
        <v>10</v>
      </c>
      <c r="J23" s="189"/>
      <c r="K23" s="140">
        <v>20</v>
      </c>
      <c r="L23" s="367" t="s">
        <v>4</v>
      </c>
      <c r="M23" s="434" t="s">
        <v>136</v>
      </c>
      <c r="N23" s="434"/>
      <c r="O23" s="435"/>
      <c r="P23" s="189"/>
      <c r="Q23" s="140">
        <v>20</v>
      </c>
      <c r="R23" s="245" t="s">
        <v>6</v>
      </c>
      <c r="S23" s="406" t="s">
        <v>8</v>
      </c>
      <c r="T23" s="88" t="s">
        <v>10</v>
      </c>
      <c r="U23" s="314"/>
      <c r="V23" s="383">
        <v>20</v>
      </c>
      <c r="W23" s="366" t="s">
        <v>5</v>
      </c>
      <c r="X23" s="59"/>
      <c r="Y23" s="93"/>
      <c r="Z23" s="189"/>
      <c r="AA23" s="80">
        <v>20</v>
      </c>
      <c r="AB23" s="367" t="s">
        <v>2</v>
      </c>
      <c r="AC23" s="169"/>
      <c r="AD23" s="285"/>
      <c r="AE23" s="190"/>
    </row>
    <row r="24" spans="1:31" s="95" customFormat="1" ht="12.75" customHeight="1">
      <c r="A24" s="320">
        <v>21</v>
      </c>
      <c r="B24" s="366" t="s">
        <v>5</v>
      </c>
      <c r="C24" s="93" t="s">
        <v>10</v>
      </c>
      <c r="D24" s="181" t="s">
        <v>11</v>
      </c>
      <c r="E24" s="189"/>
      <c r="F24" s="383">
        <v>21</v>
      </c>
      <c r="G24" s="367" t="s">
        <v>2</v>
      </c>
      <c r="H24" s="303"/>
      <c r="I24" s="222"/>
      <c r="J24" s="194"/>
      <c r="K24" s="140">
        <v>21</v>
      </c>
      <c r="L24" s="367" t="s">
        <v>2</v>
      </c>
      <c r="M24" s="403"/>
      <c r="N24" s="87"/>
      <c r="O24" s="88" t="s">
        <v>10</v>
      </c>
      <c r="P24" s="189"/>
      <c r="Q24" s="383">
        <v>21</v>
      </c>
      <c r="R24" s="367" t="s">
        <v>3</v>
      </c>
      <c r="S24" s="80"/>
      <c r="T24" s="116"/>
      <c r="U24" s="314"/>
      <c r="V24" s="59">
        <v>21</v>
      </c>
      <c r="W24" s="366" t="s">
        <v>7</v>
      </c>
      <c r="X24" s="167"/>
      <c r="Y24" s="174"/>
      <c r="Z24" s="189"/>
      <c r="AA24" s="80">
        <v>21</v>
      </c>
      <c r="AB24" s="79" t="s">
        <v>2</v>
      </c>
      <c r="AC24" s="316"/>
      <c r="AD24" s="90" t="s">
        <v>135</v>
      </c>
      <c r="AE24" s="202"/>
    </row>
    <row r="25" spans="1:31" s="95" customFormat="1" ht="12.75" customHeight="1">
      <c r="A25" s="413">
        <v>22</v>
      </c>
      <c r="B25" s="366" t="s">
        <v>7</v>
      </c>
      <c r="C25" s="93"/>
      <c r="D25" s="93"/>
      <c r="E25" s="189"/>
      <c r="F25" s="81">
        <v>22</v>
      </c>
      <c r="G25" s="79" t="s">
        <v>2</v>
      </c>
      <c r="H25" s="303"/>
      <c r="I25" s="155"/>
      <c r="J25" s="194"/>
      <c r="K25" s="141">
        <v>22</v>
      </c>
      <c r="L25" s="79" t="s">
        <v>2</v>
      </c>
      <c r="M25" s="81"/>
      <c r="N25" s="87"/>
      <c r="O25" s="88"/>
      <c r="P25" s="189"/>
      <c r="Q25" s="127">
        <v>22</v>
      </c>
      <c r="R25" s="366" t="s">
        <v>5</v>
      </c>
      <c r="S25" s="378"/>
      <c r="T25" s="379"/>
      <c r="U25" s="315"/>
      <c r="V25" s="80">
        <v>22</v>
      </c>
      <c r="W25" s="367" t="s">
        <v>4</v>
      </c>
      <c r="X25" s="88"/>
      <c r="Y25" s="88"/>
      <c r="Z25" s="190"/>
      <c r="AA25" s="80">
        <v>22</v>
      </c>
      <c r="AB25" s="245" t="s">
        <v>6</v>
      </c>
      <c r="AC25" s="80"/>
      <c r="AD25" s="88"/>
      <c r="AE25" s="189"/>
    </row>
    <row r="26" spans="1:31" s="95" customFormat="1" ht="12.75" customHeight="1">
      <c r="A26" s="292">
        <v>23</v>
      </c>
      <c r="B26" s="367" t="s">
        <v>4</v>
      </c>
      <c r="C26" s="88"/>
      <c r="D26" s="88"/>
      <c r="E26" s="189"/>
      <c r="F26" s="292">
        <v>23</v>
      </c>
      <c r="G26" s="245" t="s">
        <v>6</v>
      </c>
      <c r="H26" s="304"/>
      <c r="I26" s="88"/>
      <c r="J26" s="188"/>
      <c r="K26" s="80">
        <v>23</v>
      </c>
      <c r="L26" s="245" t="s">
        <v>6</v>
      </c>
      <c r="M26" s="159"/>
      <c r="N26" s="57"/>
      <c r="O26" s="160"/>
      <c r="P26" s="189"/>
      <c r="Q26" s="127">
        <v>23</v>
      </c>
      <c r="R26" s="366" t="s">
        <v>7</v>
      </c>
      <c r="S26" s="126"/>
      <c r="T26" s="93"/>
      <c r="U26" s="189"/>
      <c r="V26" s="80">
        <v>23</v>
      </c>
      <c r="W26" s="367" t="s">
        <v>2</v>
      </c>
      <c r="X26" s="90"/>
      <c r="Y26" s="134"/>
      <c r="Z26" s="189"/>
      <c r="AA26" s="80">
        <v>23</v>
      </c>
      <c r="AB26" s="367" t="s">
        <v>3</v>
      </c>
      <c r="AC26" s="88"/>
      <c r="AD26" s="91"/>
      <c r="AE26" s="189"/>
    </row>
    <row r="27" spans="1:31" s="95" customFormat="1" ht="12.75" customHeight="1">
      <c r="A27" s="103">
        <v>24</v>
      </c>
      <c r="B27" s="367" t="s">
        <v>2</v>
      </c>
      <c r="C27" s="88"/>
      <c r="D27" s="88"/>
      <c r="E27" s="189"/>
      <c r="F27" s="410">
        <v>24</v>
      </c>
      <c r="G27" s="367" t="s">
        <v>3</v>
      </c>
      <c r="H27" s="94"/>
      <c r="I27" s="116" t="s">
        <v>8</v>
      </c>
      <c r="J27" s="189"/>
      <c r="K27" s="141">
        <v>24</v>
      </c>
      <c r="L27" s="367" t="s">
        <v>3</v>
      </c>
      <c r="M27" s="232"/>
      <c r="N27" s="102"/>
      <c r="O27" s="116" t="s">
        <v>8</v>
      </c>
      <c r="P27" s="189"/>
      <c r="Q27" s="80">
        <v>24</v>
      </c>
      <c r="R27" s="367" t="s">
        <v>4</v>
      </c>
      <c r="S27" s="90"/>
      <c r="T27" s="88"/>
      <c r="U27" s="190"/>
      <c r="V27" s="80">
        <v>24</v>
      </c>
      <c r="W27" s="79" t="s">
        <v>2</v>
      </c>
      <c r="X27" s="169"/>
      <c r="Y27" s="116"/>
      <c r="Z27" s="189"/>
      <c r="AA27" s="59">
        <v>24</v>
      </c>
      <c r="AB27" s="366" t="s">
        <v>5</v>
      </c>
      <c r="AC27" s="386" t="s">
        <v>133</v>
      </c>
      <c r="AD27" s="93"/>
      <c r="AE27" s="190"/>
    </row>
    <row r="28" spans="1:31" s="95" customFormat="1" ht="12.75" customHeight="1">
      <c r="A28" s="103">
        <v>25</v>
      </c>
      <c r="B28" s="79" t="s">
        <v>2</v>
      </c>
      <c r="C28" s="80"/>
      <c r="D28" s="88"/>
      <c r="E28" s="190"/>
      <c r="F28" s="151">
        <v>25</v>
      </c>
      <c r="G28" s="366" t="s">
        <v>5</v>
      </c>
      <c r="H28" s="93"/>
      <c r="I28" s="107"/>
      <c r="J28" s="189"/>
      <c r="K28" s="59">
        <v>25</v>
      </c>
      <c r="L28" s="366" t="s">
        <v>5</v>
      </c>
      <c r="M28" s="59"/>
      <c r="N28" s="59"/>
      <c r="O28" s="93"/>
      <c r="P28" s="189"/>
      <c r="Q28" s="80">
        <v>25</v>
      </c>
      <c r="R28" s="367" t="s">
        <v>2</v>
      </c>
      <c r="S28" s="88"/>
      <c r="T28" s="278"/>
      <c r="U28" s="189"/>
      <c r="V28" s="80">
        <v>25</v>
      </c>
      <c r="W28" s="245" t="s">
        <v>6</v>
      </c>
      <c r="X28" s="88"/>
      <c r="Y28" s="134"/>
      <c r="Z28" s="189"/>
      <c r="AA28" s="59">
        <v>25</v>
      </c>
      <c r="AB28" s="366" t="s">
        <v>7</v>
      </c>
      <c r="AC28" s="281"/>
      <c r="AD28" s="132"/>
      <c r="AE28" s="190"/>
    </row>
    <row r="29" spans="1:31" s="95" customFormat="1" ht="12.75" customHeight="1">
      <c r="A29" s="102">
        <v>26</v>
      </c>
      <c r="B29" s="245" t="s">
        <v>6</v>
      </c>
      <c r="C29" s="112"/>
      <c r="D29" s="112"/>
      <c r="E29" s="197"/>
      <c r="F29" s="101">
        <v>26</v>
      </c>
      <c r="G29" s="366" t="s">
        <v>7</v>
      </c>
      <c r="H29" s="127"/>
      <c r="I29" s="181"/>
      <c r="J29" s="189"/>
      <c r="K29" s="59">
        <v>26</v>
      </c>
      <c r="L29" s="366" t="s">
        <v>7</v>
      </c>
      <c r="M29" s="59"/>
      <c r="N29" s="59"/>
      <c r="O29" s="93"/>
      <c r="P29" s="189"/>
      <c r="Q29" s="80">
        <v>26</v>
      </c>
      <c r="R29" s="79" t="s">
        <v>2</v>
      </c>
      <c r="S29" s="88"/>
      <c r="T29" s="90" t="s">
        <v>135</v>
      </c>
      <c r="U29" s="189"/>
      <c r="V29" s="80">
        <v>26</v>
      </c>
      <c r="W29" s="367" t="s">
        <v>3</v>
      </c>
      <c r="X29" s="169"/>
      <c r="Y29" s="90" t="s">
        <v>135</v>
      </c>
      <c r="Z29" s="189"/>
      <c r="AA29" s="80">
        <v>26</v>
      </c>
      <c r="AB29" s="371" t="s">
        <v>4</v>
      </c>
      <c r="AC29" s="318"/>
      <c r="AD29" s="116"/>
      <c r="AE29" s="190"/>
    </row>
    <row r="30" spans="1:31" s="95" customFormat="1" ht="12.75" customHeight="1">
      <c r="A30" s="108">
        <v>27</v>
      </c>
      <c r="B30" s="367" t="s">
        <v>3</v>
      </c>
      <c r="C30" s="80"/>
      <c r="D30" s="88"/>
      <c r="E30" s="189"/>
      <c r="F30" s="80">
        <v>27</v>
      </c>
      <c r="G30" s="367" t="s">
        <v>4</v>
      </c>
      <c r="H30" s="134"/>
      <c r="I30" s="100"/>
      <c r="J30" s="191"/>
      <c r="K30" s="80">
        <v>27</v>
      </c>
      <c r="L30" s="367" t="s">
        <v>4</v>
      </c>
      <c r="M30" s="88"/>
      <c r="N30" s="103"/>
      <c r="O30" s="88"/>
      <c r="P30" s="189"/>
      <c r="Q30" s="80">
        <v>27</v>
      </c>
      <c r="R30" s="245" t="s">
        <v>6</v>
      </c>
      <c r="S30" s="163"/>
      <c r="T30" s="88"/>
      <c r="U30" s="203"/>
      <c r="V30" s="384">
        <v>27</v>
      </c>
      <c r="W30" s="366" t="s">
        <v>5</v>
      </c>
      <c r="X30" s="59"/>
      <c r="Y30" s="275"/>
      <c r="Z30" s="205"/>
      <c r="AA30" s="80">
        <v>27</v>
      </c>
      <c r="AB30" s="367" t="s">
        <v>2</v>
      </c>
      <c r="AC30" s="102"/>
      <c r="AD30" s="120"/>
      <c r="AE30" s="190"/>
    </row>
    <row r="31" spans="1:31" s="95" customFormat="1" ht="12.75" customHeight="1">
      <c r="A31" s="412">
        <v>28</v>
      </c>
      <c r="B31" s="366" t="s">
        <v>5</v>
      </c>
      <c r="C31" s="59"/>
      <c r="D31" s="93" t="s">
        <v>8</v>
      </c>
      <c r="E31" s="189"/>
      <c r="F31" s="80">
        <v>28</v>
      </c>
      <c r="G31" s="367" t="s">
        <v>2</v>
      </c>
      <c r="H31" s="169"/>
      <c r="I31" s="88"/>
      <c r="J31" s="195"/>
      <c r="K31" s="321">
        <v>28</v>
      </c>
      <c r="L31" s="367" t="s">
        <v>2</v>
      </c>
      <c r="M31" s="90"/>
      <c r="N31" s="103"/>
      <c r="O31" s="116"/>
      <c r="P31" s="189"/>
      <c r="Q31" s="80">
        <v>28</v>
      </c>
      <c r="R31" s="367" t="s">
        <v>3</v>
      </c>
      <c r="S31" s="80"/>
      <c r="T31" s="90"/>
      <c r="U31" s="204"/>
      <c r="V31" s="384">
        <v>28</v>
      </c>
      <c r="W31" s="366" t="s">
        <v>7</v>
      </c>
      <c r="X31" s="401" t="s">
        <v>109</v>
      </c>
      <c r="Y31" s="407"/>
      <c r="Z31" s="236"/>
      <c r="AA31" s="383">
        <v>28</v>
      </c>
      <c r="AB31" s="79" t="s">
        <v>2</v>
      </c>
      <c r="AC31" s="80"/>
      <c r="AD31" s="88" t="s">
        <v>9</v>
      </c>
      <c r="AE31" s="206"/>
    </row>
    <row r="32" spans="1:31" s="95" customFormat="1" ht="12.75" customHeight="1">
      <c r="A32" s="223">
        <v>29</v>
      </c>
      <c r="B32" s="366" t="s">
        <v>7</v>
      </c>
      <c r="C32" s="59"/>
      <c r="D32" s="110"/>
      <c r="E32" s="189"/>
      <c r="F32" s="103"/>
      <c r="G32" s="57"/>
      <c r="H32" s="80"/>
      <c r="I32" s="88"/>
      <c r="J32" s="196"/>
      <c r="K32" s="321">
        <v>29</v>
      </c>
      <c r="L32" s="79" t="s">
        <v>2</v>
      </c>
      <c r="M32" s="90"/>
      <c r="N32" s="103"/>
      <c r="O32" s="116"/>
      <c r="P32" s="199"/>
      <c r="Q32" s="59">
        <v>29</v>
      </c>
      <c r="R32" s="366" t="s">
        <v>5</v>
      </c>
      <c r="S32" s="101"/>
      <c r="T32" s="93"/>
      <c r="U32" s="204"/>
      <c r="V32" s="375">
        <v>29</v>
      </c>
      <c r="W32" s="366" t="s">
        <v>4</v>
      </c>
      <c r="X32" s="59"/>
      <c r="Y32" s="132"/>
      <c r="Z32" s="237"/>
      <c r="AA32" s="431">
        <v>29</v>
      </c>
      <c r="AB32" s="367" t="s">
        <v>6</v>
      </c>
      <c r="AC32" s="163"/>
      <c r="AD32" s="88"/>
      <c r="AE32" s="207"/>
    </row>
    <row r="33" spans="1:31" s="95" customFormat="1" ht="12.75" customHeight="1">
      <c r="A33" s="370">
        <v>30</v>
      </c>
      <c r="B33" s="367" t="s">
        <v>4</v>
      </c>
      <c r="C33" s="88"/>
      <c r="D33" s="278"/>
      <c r="E33" s="191"/>
      <c r="F33" s="96"/>
      <c r="G33" s="96"/>
      <c r="H33" s="96"/>
      <c r="I33" s="87"/>
      <c r="J33" s="114"/>
      <c r="K33" s="427">
        <v>30</v>
      </c>
      <c r="L33" s="367" t="s">
        <v>6</v>
      </c>
      <c r="M33" s="88"/>
      <c r="N33" s="103"/>
      <c r="O33" s="133"/>
      <c r="P33" s="200"/>
      <c r="Q33" s="59">
        <v>30</v>
      </c>
      <c r="R33" s="366" t="s">
        <v>7</v>
      </c>
      <c r="S33" s="59"/>
      <c r="T33" s="93"/>
      <c r="U33" s="199"/>
      <c r="V33" s="103">
        <v>30</v>
      </c>
      <c r="W33" s="367" t="s">
        <v>2</v>
      </c>
      <c r="X33" s="94"/>
      <c r="Y33" s="88"/>
      <c r="Z33" s="189"/>
      <c r="AA33" s="103">
        <v>30</v>
      </c>
      <c r="AB33" s="367" t="s">
        <v>3</v>
      </c>
      <c r="AC33" s="103"/>
      <c r="AD33" s="322"/>
      <c r="AE33" s="208"/>
    </row>
    <row r="34" spans="1:31" s="102" customFormat="1" ht="12.75" customHeight="1" thickBot="1">
      <c r="A34" s="108">
        <v>31</v>
      </c>
      <c r="B34" s="369" t="s">
        <v>2</v>
      </c>
      <c r="C34" s="111"/>
      <c r="D34" s="88"/>
      <c r="E34" s="191"/>
      <c r="K34" s="427">
        <v>31</v>
      </c>
      <c r="L34" s="367" t="s">
        <v>3</v>
      </c>
      <c r="M34" s="405"/>
      <c r="N34" s="103"/>
      <c r="O34" s="90" t="s">
        <v>135</v>
      </c>
      <c r="P34" s="201"/>
      <c r="Q34" s="117"/>
      <c r="R34" s="117"/>
      <c r="S34" s="117"/>
      <c r="T34" s="117"/>
      <c r="U34" s="118"/>
      <c r="V34" s="431">
        <v>31</v>
      </c>
      <c r="W34" s="79" t="s">
        <v>2</v>
      </c>
      <c r="X34" s="80"/>
      <c r="Y34" s="105" t="s">
        <v>78</v>
      </c>
      <c r="Z34" s="201"/>
      <c r="AA34" s="96"/>
      <c r="AB34" s="96"/>
      <c r="AC34" s="96"/>
      <c r="AD34" s="96"/>
      <c r="AE34" s="114"/>
    </row>
    <row r="35" spans="1:31" s="102" customFormat="1" ht="12.75" customHeight="1" thickTop="1" thickBot="1">
      <c r="A35" s="119" t="s">
        <v>13</v>
      </c>
      <c r="D35" s="120"/>
      <c r="E35" s="192">
        <f>SUM(E4:E34)</f>
        <v>0</v>
      </c>
      <c r="F35" s="121"/>
      <c r="G35" s="121"/>
      <c r="H35" s="121"/>
      <c r="I35" s="122"/>
      <c r="J35" s="192">
        <f>SUM(J4:J33)</f>
        <v>0</v>
      </c>
      <c r="K35" s="121"/>
      <c r="L35" s="121"/>
      <c r="M35" s="121"/>
      <c r="N35" s="121"/>
      <c r="O35" s="122"/>
      <c r="P35" s="192">
        <f>SUM(P4:P34)</f>
        <v>0</v>
      </c>
      <c r="Q35" s="121"/>
      <c r="R35" s="121"/>
      <c r="S35" s="121"/>
      <c r="T35" s="122"/>
      <c r="U35" s="192">
        <f>SUM(U4:U34)</f>
        <v>0</v>
      </c>
      <c r="V35" s="121"/>
      <c r="W35" s="121"/>
      <c r="X35" s="121"/>
      <c r="Y35" s="122"/>
      <c r="Z35" s="192">
        <f>SUM(Z4:Z34)</f>
        <v>0</v>
      </c>
      <c r="AA35" s="121"/>
      <c r="AB35" s="121"/>
      <c r="AC35" s="121"/>
      <c r="AD35" s="122"/>
      <c r="AE35" s="192">
        <f>SUM(AE4:AE34)</f>
        <v>0</v>
      </c>
    </row>
    <row r="36" spans="1:31" s="102" customFormat="1" ht="12.75" customHeight="1" thickTop="1">
      <c r="A36" s="117"/>
      <c r="D36" s="120"/>
      <c r="E36" s="123"/>
      <c r="I36" s="120"/>
      <c r="J36" s="124"/>
      <c r="O36" s="120"/>
      <c r="P36" s="124"/>
      <c r="T36" s="120"/>
      <c r="U36" s="124"/>
      <c r="Y36" s="120"/>
      <c r="Z36" s="124"/>
      <c r="AD36" s="120"/>
      <c r="AE36" s="129">
        <f>SUM(E35,J35,P35,U35,Z35,AE35)</f>
        <v>0</v>
      </c>
    </row>
    <row r="37" spans="1:31" s="102" customFormat="1" ht="12.75" customHeight="1" thickBot="1">
      <c r="D37" s="120"/>
      <c r="E37" s="124"/>
      <c r="O37" s="120"/>
      <c r="P37" s="124"/>
      <c r="T37" s="120"/>
      <c r="U37" s="124"/>
      <c r="Y37" s="120"/>
      <c r="Z37" s="124"/>
      <c r="AD37" s="120"/>
      <c r="AE37" s="124"/>
    </row>
    <row r="38" spans="1:31" s="95" customFormat="1" ht="12.75" customHeight="1" thickBot="1">
      <c r="A38" s="436" t="s">
        <v>0</v>
      </c>
      <c r="B38" s="437"/>
      <c r="C38" s="438" t="s">
        <v>19</v>
      </c>
      <c r="D38" s="439"/>
      <c r="E38" s="97" t="s">
        <v>1</v>
      </c>
      <c r="F38" s="440" t="s">
        <v>0</v>
      </c>
      <c r="G38" s="437"/>
      <c r="H38" s="438" t="s">
        <v>20</v>
      </c>
      <c r="I38" s="439"/>
      <c r="J38" s="97" t="s">
        <v>1</v>
      </c>
      <c r="K38" s="440" t="s">
        <v>0</v>
      </c>
      <c r="L38" s="437"/>
      <c r="M38" s="438" t="s">
        <v>21</v>
      </c>
      <c r="N38" s="438"/>
      <c r="O38" s="442"/>
      <c r="P38" s="97" t="s">
        <v>1</v>
      </c>
      <c r="Q38" s="440" t="s">
        <v>0</v>
      </c>
      <c r="R38" s="437"/>
      <c r="S38" s="438" t="s">
        <v>22</v>
      </c>
      <c r="T38" s="439"/>
      <c r="U38" s="97" t="s">
        <v>1</v>
      </c>
      <c r="V38" s="440" t="s">
        <v>0</v>
      </c>
      <c r="W38" s="437"/>
      <c r="X38" s="438" t="s">
        <v>23</v>
      </c>
      <c r="Y38" s="439"/>
      <c r="Z38" s="97" t="s">
        <v>1</v>
      </c>
      <c r="AA38" s="440" t="s">
        <v>0</v>
      </c>
      <c r="AB38" s="437"/>
      <c r="AC38" s="438" t="s">
        <v>24</v>
      </c>
      <c r="AD38" s="439"/>
      <c r="AE38" s="125" t="s">
        <v>1</v>
      </c>
    </row>
    <row r="39" spans="1:31" s="95" customFormat="1" ht="12.75" customHeight="1">
      <c r="A39" s="499">
        <v>1</v>
      </c>
      <c r="B39" s="366" t="s">
        <v>5</v>
      </c>
      <c r="C39" s="59"/>
      <c r="D39" s="93"/>
      <c r="E39" s="325"/>
      <c r="F39" s="503">
        <v>1</v>
      </c>
      <c r="G39" s="367" t="s">
        <v>2</v>
      </c>
      <c r="H39" s="80"/>
      <c r="I39" s="100" t="s">
        <v>12</v>
      </c>
      <c r="J39" s="189"/>
      <c r="K39" s="324">
        <v>1</v>
      </c>
      <c r="L39" s="367" t="s">
        <v>3</v>
      </c>
      <c r="M39" s="408"/>
      <c r="N39" s="80"/>
      <c r="O39" s="82"/>
      <c r="P39" s="189"/>
      <c r="Q39" s="104">
        <v>1</v>
      </c>
      <c r="R39" s="366" t="s">
        <v>7</v>
      </c>
      <c r="S39" s="59"/>
      <c r="T39" s="93"/>
      <c r="U39" s="189"/>
      <c r="V39" s="104">
        <v>1</v>
      </c>
      <c r="W39" s="58" t="s">
        <v>2</v>
      </c>
      <c r="X39" s="167" t="s">
        <v>157</v>
      </c>
      <c r="Y39" s="110"/>
      <c r="Z39" s="202"/>
      <c r="AA39" s="89">
        <v>1</v>
      </c>
      <c r="AB39" s="367" t="s">
        <v>3</v>
      </c>
      <c r="AC39" s="80"/>
      <c r="AD39" s="116"/>
      <c r="AE39" s="189"/>
    </row>
    <row r="40" spans="1:31" s="95" customFormat="1" ht="12.75" customHeight="1">
      <c r="A40" s="225">
        <v>2</v>
      </c>
      <c r="B40" s="366" t="s">
        <v>7</v>
      </c>
      <c r="C40" s="59"/>
      <c r="D40" s="93"/>
      <c r="E40" s="189"/>
      <c r="F40" s="504">
        <v>2</v>
      </c>
      <c r="G40" s="79" t="s">
        <v>2</v>
      </c>
      <c r="H40" s="162"/>
      <c r="I40" s="278" t="s">
        <v>11</v>
      </c>
      <c r="J40" s="189"/>
      <c r="K40" s="289">
        <v>2</v>
      </c>
      <c r="L40" s="366" t="s">
        <v>5</v>
      </c>
      <c r="M40" s="93"/>
      <c r="N40" s="59"/>
      <c r="O40" s="93"/>
      <c r="P40" s="189"/>
      <c r="Q40" s="89">
        <v>2</v>
      </c>
      <c r="R40" s="367" t="s">
        <v>4</v>
      </c>
      <c r="S40" s="80"/>
      <c r="T40" s="88"/>
      <c r="U40" s="238"/>
      <c r="V40" s="89">
        <v>2</v>
      </c>
      <c r="W40" s="367" t="s">
        <v>6</v>
      </c>
      <c r="X40" s="88"/>
      <c r="Y40" s="88"/>
      <c r="Z40" s="189"/>
      <c r="AA40" s="104">
        <v>2</v>
      </c>
      <c r="AB40" s="366" t="s">
        <v>5</v>
      </c>
      <c r="AC40" s="126"/>
      <c r="AD40" s="110"/>
      <c r="AE40" s="189"/>
    </row>
    <row r="41" spans="1:31" s="95" customFormat="1" ht="12.75" customHeight="1">
      <c r="A41" s="225">
        <v>3</v>
      </c>
      <c r="B41" s="367" t="s">
        <v>4</v>
      </c>
      <c r="C41" s="88"/>
      <c r="D41" s="100" t="s">
        <v>12</v>
      </c>
      <c r="E41" s="189"/>
      <c r="F41" s="89">
        <v>3</v>
      </c>
      <c r="G41" s="367" t="s">
        <v>6</v>
      </c>
      <c r="H41" s="162"/>
      <c r="I41" s="116"/>
      <c r="J41" s="210"/>
      <c r="K41" s="505">
        <v>3</v>
      </c>
      <c r="L41" s="366" t="s">
        <v>7</v>
      </c>
      <c r="M41" s="93"/>
      <c r="N41" s="59"/>
      <c r="O41" s="93" t="s">
        <v>8</v>
      </c>
      <c r="P41" s="189"/>
      <c r="Q41" s="89">
        <v>3</v>
      </c>
      <c r="R41" s="367" t="s">
        <v>2</v>
      </c>
      <c r="S41" s="90"/>
      <c r="T41" s="88"/>
      <c r="U41" s="189"/>
      <c r="V41" s="81">
        <v>3</v>
      </c>
      <c r="W41" s="367" t="s">
        <v>3</v>
      </c>
      <c r="X41" s="80"/>
      <c r="Y41" s="88"/>
      <c r="Z41" s="189"/>
      <c r="AA41" s="104">
        <v>3</v>
      </c>
      <c r="AB41" s="366" t="s">
        <v>7</v>
      </c>
      <c r="AC41" s="177" t="s">
        <v>160</v>
      </c>
      <c r="AD41" s="93"/>
      <c r="AE41" s="189"/>
    </row>
    <row r="42" spans="1:31" s="95" customFormat="1" ht="12.75" customHeight="1">
      <c r="A42" s="500">
        <v>4</v>
      </c>
      <c r="B42" s="367" t="s">
        <v>2</v>
      </c>
      <c r="C42" s="80"/>
      <c r="D42" s="88"/>
      <c r="E42" s="189"/>
      <c r="F42" s="89">
        <v>4</v>
      </c>
      <c r="G42" s="367" t="s">
        <v>3</v>
      </c>
      <c r="H42" s="88"/>
      <c r="I42" s="88"/>
      <c r="J42" s="189"/>
      <c r="K42" s="81">
        <v>4</v>
      </c>
      <c r="L42" s="367" t="s">
        <v>4</v>
      </c>
      <c r="M42" s="80"/>
      <c r="N42" s="80"/>
      <c r="O42" s="88"/>
      <c r="P42" s="189"/>
      <c r="Q42" s="89">
        <v>4</v>
      </c>
      <c r="R42" s="79" t="s">
        <v>2</v>
      </c>
      <c r="S42" s="88"/>
      <c r="T42" s="278"/>
      <c r="U42" s="189"/>
      <c r="V42" s="104">
        <v>4</v>
      </c>
      <c r="W42" s="366" t="s">
        <v>5</v>
      </c>
      <c r="X42" s="59"/>
      <c r="Y42" s="93"/>
      <c r="Z42" s="189"/>
      <c r="AA42" s="80">
        <v>4</v>
      </c>
      <c r="AB42" s="367" t="s">
        <v>4</v>
      </c>
      <c r="AC42" s="163"/>
      <c r="AD42" s="90" t="s">
        <v>135</v>
      </c>
      <c r="AE42" s="189"/>
    </row>
    <row r="43" spans="1:31" s="95" customFormat="1" ht="12.75" customHeight="1">
      <c r="A43" s="500">
        <v>5</v>
      </c>
      <c r="B43" s="79" t="s">
        <v>2</v>
      </c>
      <c r="C43" s="233"/>
      <c r="D43" s="278" t="s">
        <v>11</v>
      </c>
      <c r="E43" s="189"/>
      <c r="F43" s="104">
        <v>5</v>
      </c>
      <c r="G43" s="366" t="s">
        <v>5</v>
      </c>
      <c r="H43" s="59"/>
      <c r="I43" s="93"/>
      <c r="J43" s="189"/>
      <c r="K43" s="80">
        <v>5</v>
      </c>
      <c r="L43" s="367" t="s">
        <v>2</v>
      </c>
      <c r="M43" s="81"/>
      <c r="N43" s="80"/>
      <c r="O43" s="88"/>
      <c r="P43" s="189"/>
      <c r="Q43" s="89">
        <v>5</v>
      </c>
      <c r="R43" s="245" t="s">
        <v>6</v>
      </c>
      <c r="S43" s="94"/>
      <c r="T43" s="88"/>
      <c r="U43" s="189"/>
      <c r="V43" s="59">
        <v>5</v>
      </c>
      <c r="W43" s="395" t="s">
        <v>7</v>
      </c>
      <c r="X43" s="59"/>
      <c r="Y43" s="181"/>
      <c r="Z43" s="189"/>
      <c r="AA43" s="80">
        <v>5</v>
      </c>
      <c r="AB43" s="367" t="s">
        <v>2</v>
      </c>
      <c r="AC43" s="80"/>
      <c r="AD43" s="88"/>
      <c r="AE43" s="189"/>
    </row>
    <row r="44" spans="1:31" s="95" customFormat="1" ht="12.75" customHeight="1">
      <c r="A44" s="152">
        <v>6</v>
      </c>
      <c r="B44" s="245" t="s">
        <v>6</v>
      </c>
      <c r="C44" s="80"/>
      <c r="D44" s="88"/>
      <c r="E44" s="189"/>
      <c r="F44" s="104">
        <v>6</v>
      </c>
      <c r="G44" s="366" t="s">
        <v>7</v>
      </c>
      <c r="H44" s="59"/>
      <c r="I44" s="93"/>
      <c r="J44" s="189"/>
      <c r="K44" s="95">
        <v>6</v>
      </c>
      <c r="L44" s="79" t="s">
        <v>2</v>
      </c>
      <c r="N44" s="111"/>
      <c r="O44" s="88"/>
      <c r="P44" s="189"/>
      <c r="Q44" s="173">
        <v>6</v>
      </c>
      <c r="R44" s="367" t="s">
        <v>3</v>
      </c>
      <c r="S44" s="80"/>
      <c r="T44" s="88"/>
      <c r="U44" s="189"/>
      <c r="V44" s="80">
        <v>6</v>
      </c>
      <c r="W44" s="367" t="s">
        <v>4</v>
      </c>
      <c r="X44" s="80"/>
      <c r="Y44" s="90" t="s">
        <v>135</v>
      </c>
      <c r="Z44" s="189"/>
      <c r="AA44" s="80">
        <v>6</v>
      </c>
      <c r="AB44" s="79" t="s">
        <v>2</v>
      </c>
      <c r="AC44" s="80"/>
      <c r="AD44" s="88"/>
      <c r="AE44" s="189"/>
    </row>
    <row r="45" spans="1:31" s="95" customFormat="1" ht="12.75" customHeight="1">
      <c r="A45" s="161">
        <v>7</v>
      </c>
      <c r="B45" s="367" t="s">
        <v>3</v>
      </c>
      <c r="C45" s="80"/>
      <c r="D45" s="88"/>
      <c r="E45" s="189"/>
      <c r="F45" s="383">
        <v>7</v>
      </c>
      <c r="G45" s="367" t="s">
        <v>4</v>
      </c>
      <c r="H45" s="88"/>
      <c r="I45" s="116" t="s">
        <v>8</v>
      </c>
      <c r="J45" s="189"/>
      <c r="K45" s="364">
        <v>7</v>
      </c>
      <c r="L45" s="245" t="s">
        <v>6</v>
      </c>
      <c r="M45" s="80"/>
      <c r="N45" s="80"/>
      <c r="O45" s="154"/>
      <c r="P45" s="189"/>
      <c r="Q45" s="104">
        <v>7</v>
      </c>
      <c r="R45" s="366" t="s">
        <v>5</v>
      </c>
      <c r="S45" s="59"/>
      <c r="T45" s="93"/>
      <c r="U45" s="189"/>
      <c r="V45" s="80">
        <v>7</v>
      </c>
      <c r="W45" s="367" t="s">
        <v>2</v>
      </c>
      <c r="X45" s="80"/>
      <c r="Y45" s="88"/>
      <c r="Z45" s="189"/>
      <c r="AA45" s="80">
        <v>7</v>
      </c>
      <c r="AB45" s="245" t="s">
        <v>6</v>
      </c>
      <c r="AC45" s="80"/>
      <c r="AD45" s="88"/>
      <c r="AE45" s="189"/>
    </row>
    <row r="46" spans="1:31" s="95" customFormat="1" ht="12.75" customHeight="1">
      <c r="A46" s="387">
        <v>8</v>
      </c>
      <c r="B46" s="366" t="s">
        <v>5</v>
      </c>
      <c r="C46" s="59"/>
      <c r="D46" s="93"/>
      <c r="E46" s="189"/>
      <c r="F46" s="80">
        <v>8</v>
      </c>
      <c r="G46" s="367" t="s">
        <v>2</v>
      </c>
      <c r="H46" s="90"/>
      <c r="I46" s="88"/>
      <c r="J46" s="189"/>
      <c r="K46" s="364">
        <v>8</v>
      </c>
      <c r="L46" s="367" t="s">
        <v>3</v>
      </c>
      <c r="M46" s="88"/>
      <c r="N46" s="80"/>
      <c r="O46" s="88"/>
      <c r="P46" s="189"/>
      <c r="Q46" s="59">
        <v>8</v>
      </c>
      <c r="R46" s="366" t="s">
        <v>7</v>
      </c>
      <c r="S46" s="59"/>
      <c r="T46" s="181"/>
      <c r="U46" s="189"/>
      <c r="V46" s="80">
        <v>8</v>
      </c>
      <c r="W46" s="79" t="s">
        <v>2</v>
      </c>
      <c r="X46" s="316"/>
      <c r="Y46" s="187"/>
      <c r="Z46" s="189"/>
      <c r="AA46" s="383">
        <v>8</v>
      </c>
      <c r="AB46" s="367" t="s">
        <v>3</v>
      </c>
      <c r="AC46" s="80"/>
      <c r="AD46" s="88" t="s">
        <v>9</v>
      </c>
      <c r="AE46" s="189"/>
    </row>
    <row r="47" spans="1:31" s="95" customFormat="1" ht="12.75" customHeight="1">
      <c r="A47" s="183">
        <v>9</v>
      </c>
      <c r="B47" s="366" t="s">
        <v>7</v>
      </c>
      <c r="C47" s="59"/>
      <c r="D47" s="93"/>
      <c r="E47" s="189"/>
      <c r="F47" s="80">
        <v>9</v>
      </c>
      <c r="G47" s="79" t="s">
        <v>2</v>
      </c>
      <c r="H47" s="286"/>
      <c r="I47" s="88"/>
      <c r="J47" s="189"/>
      <c r="K47" s="389">
        <v>9</v>
      </c>
      <c r="L47" s="366" t="s">
        <v>5</v>
      </c>
      <c r="M47" s="59"/>
      <c r="N47" s="59"/>
      <c r="O47" s="93"/>
      <c r="P47" s="189"/>
      <c r="Q47" s="89">
        <v>9</v>
      </c>
      <c r="R47" s="367" t="s">
        <v>4</v>
      </c>
      <c r="S47" s="80"/>
      <c r="T47" s="100"/>
      <c r="U47" s="189"/>
      <c r="V47" s="80">
        <v>9</v>
      </c>
      <c r="W47" s="245" t="s">
        <v>6</v>
      </c>
      <c r="X47" s="83"/>
      <c r="Y47" s="84"/>
      <c r="Z47" s="217"/>
      <c r="AA47" s="59">
        <v>9</v>
      </c>
      <c r="AB47" s="366" t="s">
        <v>5</v>
      </c>
      <c r="AC47" s="59"/>
      <c r="AD47" s="93"/>
      <c r="AE47" s="189"/>
    </row>
    <row r="48" spans="1:31" s="95" customFormat="1" ht="12.75" customHeight="1">
      <c r="A48" s="152">
        <v>10</v>
      </c>
      <c r="B48" s="367" t="s">
        <v>4</v>
      </c>
      <c r="C48" s="90"/>
      <c r="D48" s="88"/>
      <c r="E48" s="189"/>
      <c r="F48" s="80">
        <v>10</v>
      </c>
      <c r="G48" s="245" t="s">
        <v>6</v>
      </c>
      <c r="H48" s="88"/>
      <c r="I48" s="278"/>
      <c r="J48" s="189"/>
      <c r="K48" s="389">
        <v>10</v>
      </c>
      <c r="L48" s="366" t="s">
        <v>7</v>
      </c>
      <c r="M48" s="59"/>
      <c r="N48" s="59"/>
      <c r="O48" s="170"/>
      <c r="P48" s="189"/>
      <c r="Q48" s="89">
        <v>10</v>
      </c>
      <c r="R48" s="367" t="s">
        <v>2</v>
      </c>
      <c r="S48" s="80"/>
      <c r="T48" s="90" t="s">
        <v>135</v>
      </c>
      <c r="U48" s="190"/>
      <c r="V48" s="80">
        <v>10</v>
      </c>
      <c r="W48" s="367" t="s">
        <v>3</v>
      </c>
      <c r="X48" s="80"/>
      <c r="Y48" s="88"/>
      <c r="Z48" s="189"/>
      <c r="AA48" s="412">
        <v>10</v>
      </c>
      <c r="AB48" s="366" t="s">
        <v>7</v>
      </c>
      <c r="AC48" s="59"/>
      <c r="AD48" s="93"/>
      <c r="AE48" s="189"/>
    </row>
    <row r="49" spans="1:31" s="95" customFormat="1" ht="12.75" customHeight="1">
      <c r="A49" s="226">
        <v>11</v>
      </c>
      <c r="B49" s="367" t="s">
        <v>2</v>
      </c>
      <c r="C49" s="286"/>
      <c r="D49" s="116" t="s">
        <v>8</v>
      </c>
      <c r="E49" s="189"/>
      <c r="F49" s="80">
        <v>11</v>
      </c>
      <c r="G49" s="367" t="s">
        <v>3</v>
      </c>
      <c r="H49" s="80"/>
      <c r="I49" s="88"/>
      <c r="J49" s="189"/>
      <c r="K49" s="80">
        <v>11</v>
      </c>
      <c r="L49" s="367" t="s">
        <v>4</v>
      </c>
      <c r="M49" s="102"/>
      <c r="N49" s="80"/>
      <c r="O49" s="278"/>
      <c r="P49" s="270"/>
      <c r="Q49" s="89">
        <v>11</v>
      </c>
      <c r="R49" s="79" t="s">
        <v>2</v>
      </c>
      <c r="S49" s="80"/>
      <c r="T49" s="88"/>
      <c r="U49" s="189"/>
      <c r="V49" s="383">
        <v>11</v>
      </c>
      <c r="W49" s="366" t="s">
        <v>5</v>
      </c>
      <c r="X49" s="167" t="s">
        <v>158</v>
      </c>
      <c r="Y49" s="93" t="s">
        <v>9</v>
      </c>
      <c r="Z49" s="189"/>
      <c r="AA49" s="320">
        <v>11</v>
      </c>
      <c r="AB49" s="367" t="s">
        <v>4</v>
      </c>
      <c r="AC49" s="88"/>
      <c r="AD49" s="105"/>
      <c r="AE49" s="189"/>
    </row>
    <row r="50" spans="1:31" s="95" customFormat="1" ht="12.75" customHeight="1">
      <c r="A50" s="152">
        <v>12</v>
      </c>
      <c r="B50" s="79" t="s">
        <v>2</v>
      </c>
      <c r="C50" s="80"/>
      <c r="D50" s="88"/>
      <c r="E50" s="189"/>
      <c r="F50" s="59">
        <v>12</v>
      </c>
      <c r="G50" s="366" t="s">
        <v>5</v>
      </c>
      <c r="H50" s="93"/>
      <c r="I50" s="170"/>
      <c r="J50" s="189"/>
      <c r="K50" s="80">
        <v>12</v>
      </c>
      <c r="L50" s="367" t="s">
        <v>2</v>
      </c>
      <c r="M50" s="90"/>
      <c r="N50" s="80"/>
      <c r="O50" s="90" t="s">
        <v>135</v>
      </c>
      <c r="P50" s="189"/>
      <c r="Q50" s="504">
        <v>12</v>
      </c>
      <c r="R50" s="245" t="s">
        <v>6</v>
      </c>
      <c r="S50" s="80"/>
      <c r="T50" s="88"/>
      <c r="U50" s="189"/>
      <c r="V50" s="320">
        <v>12</v>
      </c>
      <c r="W50" s="366" t="s">
        <v>7</v>
      </c>
      <c r="X50" s="92"/>
      <c r="Y50" s="179"/>
      <c r="Z50" s="190"/>
      <c r="AA50" s="164">
        <v>12</v>
      </c>
      <c r="AB50" s="367" t="s">
        <v>2</v>
      </c>
      <c r="AC50" s="80"/>
      <c r="AD50" s="88" t="s">
        <v>10</v>
      </c>
      <c r="AE50" s="189"/>
    </row>
    <row r="51" spans="1:31" s="95" customFormat="1" ht="12.75" customHeight="1">
      <c r="A51" s="161">
        <v>13</v>
      </c>
      <c r="B51" s="245" t="s">
        <v>6</v>
      </c>
      <c r="C51" s="163"/>
      <c r="D51" s="305"/>
      <c r="E51" s="189"/>
      <c r="F51" s="59">
        <v>13</v>
      </c>
      <c r="G51" s="366" t="s">
        <v>7</v>
      </c>
      <c r="H51" s="93"/>
      <c r="I51" s="93"/>
      <c r="J51" s="189"/>
      <c r="K51" s="383">
        <v>13</v>
      </c>
      <c r="L51" s="79" t="s">
        <v>2</v>
      </c>
      <c r="M51" s="88"/>
      <c r="N51" s="80"/>
      <c r="O51" s="88"/>
      <c r="P51" s="189"/>
      <c r="Q51" s="503">
        <v>13</v>
      </c>
      <c r="R51" s="367" t="s">
        <v>3</v>
      </c>
      <c r="S51" s="80"/>
      <c r="T51" s="88"/>
      <c r="U51" s="189"/>
      <c r="V51" s="420">
        <v>13</v>
      </c>
      <c r="W51" s="367" t="s">
        <v>4</v>
      </c>
      <c r="X51" s="88"/>
      <c r="Y51" s="88" t="s">
        <v>10</v>
      </c>
      <c r="Z51" s="190"/>
      <c r="AA51" s="410">
        <v>13</v>
      </c>
      <c r="AB51" s="79" t="s">
        <v>2</v>
      </c>
      <c r="AC51" s="88"/>
      <c r="AD51" s="105"/>
      <c r="AE51" s="189"/>
    </row>
    <row r="52" spans="1:31" s="95" customFormat="1" ht="12.75" customHeight="1">
      <c r="A52" s="183">
        <v>14</v>
      </c>
      <c r="B52" s="366" t="s">
        <v>3</v>
      </c>
      <c r="C52" s="432" t="s">
        <v>134</v>
      </c>
      <c r="D52" s="433"/>
      <c r="E52" s="189"/>
      <c r="F52" s="383">
        <v>14</v>
      </c>
      <c r="G52" s="367" t="s">
        <v>4</v>
      </c>
      <c r="H52" s="80"/>
      <c r="I52" s="88"/>
      <c r="J52" s="189"/>
      <c r="K52" s="503">
        <v>14</v>
      </c>
      <c r="L52" s="245" t="s">
        <v>6</v>
      </c>
      <c r="M52" s="169" t="s">
        <v>165</v>
      </c>
      <c r="N52" s="80"/>
      <c r="O52" s="222"/>
      <c r="P52" s="189"/>
      <c r="Q52" s="320">
        <v>14</v>
      </c>
      <c r="R52" s="366" t="s">
        <v>5</v>
      </c>
      <c r="S52" s="59"/>
      <c r="T52" s="93" t="s">
        <v>10</v>
      </c>
      <c r="U52" s="189"/>
      <c r="V52" s="410">
        <v>14</v>
      </c>
      <c r="W52" s="367" t="s">
        <v>2</v>
      </c>
      <c r="X52" s="88"/>
      <c r="Y52" s="90"/>
      <c r="Z52" s="190"/>
      <c r="AA52" s="103">
        <v>14</v>
      </c>
      <c r="AB52" s="245" t="s">
        <v>6</v>
      </c>
      <c r="AC52" s="88"/>
      <c r="AD52" s="88"/>
      <c r="AE52" s="189"/>
    </row>
    <row r="53" spans="1:31" s="95" customFormat="1" ht="12.75" customHeight="1">
      <c r="A53" s="500">
        <v>15</v>
      </c>
      <c r="B53" s="366" t="s">
        <v>5</v>
      </c>
      <c r="C53" s="93"/>
      <c r="D53" s="93"/>
      <c r="E53" s="189"/>
      <c r="F53" s="140">
        <v>15</v>
      </c>
      <c r="G53" s="366" t="s">
        <v>2</v>
      </c>
      <c r="H53" s="402" t="s">
        <v>156</v>
      </c>
      <c r="I53" s="93"/>
      <c r="J53" s="189"/>
      <c r="K53" s="320">
        <v>15</v>
      </c>
      <c r="L53" s="367" t="s">
        <v>3</v>
      </c>
      <c r="M53" s="106"/>
      <c r="N53" s="80"/>
      <c r="O53" s="88" t="s">
        <v>10</v>
      </c>
      <c r="P53" s="211"/>
      <c r="Q53" s="413">
        <v>15</v>
      </c>
      <c r="R53" s="366" t="s">
        <v>7</v>
      </c>
      <c r="S53" s="126"/>
      <c r="T53" s="93" t="s">
        <v>9</v>
      </c>
      <c r="U53" s="189"/>
      <c r="V53" s="103">
        <v>15</v>
      </c>
      <c r="W53" s="79" t="s">
        <v>2</v>
      </c>
      <c r="X53" s="80"/>
      <c r="Y53" s="88"/>
      <c r="Z53" s="202"/>
      <c r="AA53" s="103">
        <v>15</v>
      </c>
      <c r="AB53" s="367" t="s">
        <v>3</v>
      </c>
      <c r="AC53" s="80"/>
      <c r="AD53" s="105"/>
      <c r="AE53" s="189"/>
    </row>
    <row r="54" spans="1:31" s="95" customFormat="1" ht="12.75" customHeight="1">
      <c r="A54" s="501">
        <v>16</v>
      </c>
      <c r="B54" s="366" t="s">
        <v>7</v>
      </c>
      <c r="C54" s="93"/>
      <c r="D54" s="93"/>
      <c r="E54" s="189"/>
      <c r="F54" s="140">
        <v>16</v>
      </c>
      <c r="G54" s="79" t="s">
        <v>2</v>
      </c>
      <c r="H54" s="90" t="s">
        <v>135</v>
      </c>
      <c r="I54" s="88" t="s">
        <v>10</v>
      </c>
      <c r="J54" s="189"/>
      <c r="K54" s="413">
        <v>16</v>
      </c>
      <c r="L54" s="366" t="s">
        <v>5</v>
      </c>
      <c r="M54" s="390"/>
      <c r="N54" s="59"/>
      <c r="O54" s="107"/>
      <c r="P54" s="189"/>
      <c r="Q54" s="292">
        <v>16</v>
      </c>
      <c r="R54" s="367" t="s">
        <v>4</v>
      </c>
      <c r="S54" s="94"/>
      <c r="T54" s="88"/>
      <c r="U54" s="190"/>
      <c r="V54" s="103">
        <v>16</v>
      </c>
      <c r="W54" s="245" t="s">
        <v>6</v>
      </c>
      <c r="X54" s="88"/>
      <c r="Y54" s="88"/>
      <c r="Z54" s="189"/>
      <c r="AA54" s="511">
        <v>16</v>
      </c>
      <c r="AB54" s="366" t="s">
        <v>5</v>
      </c>
      <c r="AC54" s="390"/>
      <c r="AD54" s="181" t="s">
        <v>11</v>
      </c>
      <c r="AE54" s="189"/>
    </row>
    <row r="55" spans="1:31" s="95" customFormat="1" ht="12.75" customHeight="1">
      <c r="A55" s="501">
        <v>17</v>
      </c>
      <c r="B55" s="367" t="s">
        <v>4</v>
      </c>
      <c r="C55" s="80"/>
      <c r="D55" s="88" t="s">
        <v>10</v>
      </c>
      <c r="E55" s="189"/>
      <c r="F55" s="383">
        <v>17</v>
      </c>
      <c r="G55" s="245" t="s">
        <v>6</v>
      </c>
      <c r="H55" s="80"/>
      <c r="I55" s="278"/>
      <c r="J55" s="189"/>
      <c r="K55" s="506">
        <v>17</v>
      </c>
      <c r="L55" s="366" t="s">
        <v>7</v>
      </c>
      <c r="M55" s="107"/>
      <c r="N55" s="101"/>
      <c r="O55" s="93" t="s">
        <v>9</v>
      </c>
      <c r="P55" s="189"/>
      <c r="Q55" s="103">
        <v>17</v>
      </c>
      <c r="R55" s="367" t="s">
        <v>2</v>
      </c>
      <c r="S55" s="88"/>
      <c r="T55" s="90"/>
      <c r="U55" s="190"/>
      <c r="V55" s="102">
        <v>17</v>
      </c>
      <c r="W55" s="367" t="s">
        <v>3</v>
      </c>
      <c r="X55" s="80"/>
      <c r="Y55" s="88"/>
      <c r="Z55" s="189"/>
      <c r="AA55" s="59">
        <v>17</v>
      </c>
      <c r="AB55" s="366" t="s">
        <v>7</v>
      </c>
      <c r="AC55" s="93"/>
      <c r="AD55" s="107"/>
      <c r="AE55" s="189"/>
    </row>
    <row r="56" spans="1:31" s="95" customFormat="1" ht="12.75" customHeight="1">
      <c r="A56" s="502">
        <v>18</v>
      </c>
      <c r="B56" s="367" t="s">
        <v>2</v>
      </c>
      <c r="C56" s="90"/>
      <c r="D56" s="88"/>
      <c r="E56" s="190"/>
      <c r="F56" s="80">
        <v>18</v>
      </c>
      <c r="G56" s="367" t="s">
        <v>3</v>
      </c>
      <c r="H56" s="94"/>
      <c r="I56" s="116"/>
      <c r="J56" s="189"/>
      <c r="K56" s="103">
        <v>18</v>
      </c>
      <c r="L56" s="367" t="s">
        <v>4</v>
      </c>
      <c r="M56" s="163"/>
      <c r="N56" s="80"/>
      <c r="O56" s="105"/>
      <c r="P56" s="189"/>
      <c r="Q56" s="103">
        <v>18</v>
      </c>
      <c r="R56" s="79" t="s">
        <v>2</v>
      </c>
      <c r="S56" s="88"/>
      <c r="T56" s="88"/>
      <c r="U56" s="189"/>
      <c r="V56" s="59">
        <v>18</v>
      </c>
      <c r="W56" s="366" t="s">
        <v>5</v>
      </c>
      <c r="X56" s="59"/>
      <c r="Y56" s="93"/>
      <c r="Z56" s="189"/>
      <c r="AA56" s="80">
        <v>18</v>
      </c>
      <c r="AB56" s="367" t="s">
        <v>4</v>
      </c>
      <c r="AC56" s="105"/>
      <c r="AD56" s="105"/>
      <c r="AE56" s="189"/>
    </row>
    <row r="57" spans="1:31" s="95" customFormat="1" ht="12.75" customHeight="1">
      <c r="A57" s="152">
        <v>19</v>
      </c>
      <c r="B57" s="79" t="s">
        <v>2</v>
      </c>
      <c r="C57" s="94"/>
      <c r="D57" s="91"/>
      <c r="E57" s="189"/>
      <c r="F57" s="59">
        <v>19</v>
      </c>
      <c r="G57" s="366" t="s">
        <v>5</v>
      </c>
      <c r="H57" s="93"/>
      <c r="I57" s="93"/>
      <c r="J57" s="189"/>
      <c r="K57" s="103">
        <v>19</v>
      </c>
      <c r="L57" s="367" t="s">
        <v>2</v>
      </c>
      <c r="M57" s="88"/>
      <c r="N57" s="80"/>
      <c r="O57" s="90"/>
      <c r="P57" s="189"/>
      <c r="Q57" s="102">
        <v>19</v>
      </c>
      <c r="R57" s="245" t="s">
        <v>6</v>
      </c>
      <c r="S57" s="80"/>
      <c r="T57" s="88"/>
      <c r="U57" s="189"/>
      <c r="V57" s="59">
        <v>19</v>
      </c>
      <c r="W57" s="366" t="s">
        <v>7</v>
      </c>
      <c r="X57" s="93"/>
      <c r="Y57" s="291"/>
      <c r="Z57" s="239"/>
      <c r="AA57" s="80">
        <v>19</v>
      </c>
      <c r="AB57" s="367" t="s">
        <v>2</v>
      </c>
      <c r="AC57" s="88"/>
      <c r="AD57" s="100"/>
      <c r="AE57" s="189"/>
    </row>
    <row r="58" spans="1:31" s="95" customFormat="1" ht="12.75" customHeight="1">
      <c r="A58" s="152">
        <v>20</v>
      </c>
      <c r="B58" s="245" t="s">
        <v>6</v>
      </c>
      <c r="C58" s="80"/>
      <c r="D58" s="263" t="s">
        <v>135</v>
      </c>
      <c r="E58" s="189"/>
      <c r="F58" s="59">
        <v>20</v>
      </c>
      <c r="G58" s="366" t="s">
        <v>7</v>
      </c>
      <c r="H58" s="180"/>
      <c r="I58" s="288"/>
      <c r="J58" s="189"/>
      <c r="K58" s="102">
        <v>20</v>
      </c>
      <c r="L58" s="79" t="s">
        <v>2</v>
      </c>
      <c r="M58" s="88"/>
      <c r="N58" s="80"/>
      <c r="O58" s="514" t="s">
        <v>78</v>
      </c>
      <c r="P58" s="189"/>
      <c r="Q58" s="80">
        <v>20</v>
      </c>
      <c r="R58" s="367" t="s">
        <v>3</v>
      </c>
      <c r="S58" s="102"/>
      <c r="T58" s="187"/>
      <c r="U58" s="189"/>
      <c r="V58" s="80">
        <v>20</v>
      </c>
      <c r="W58" s="367" t="s">
        <v>4</v>
      </c>
      <c r="X58" s="293"/>
      <c r="Y58" s="294"/>
      <c r="Z58" s="240"/>
      <c r="AA58" s="80">
        <v>20</v>
      </c>
      <c r="AB58" s="79" t="s">
        <v>2</v>
      </c>
      <c r="AC58" s="134"/>
      <c r="AD58" s="514" t="s">
        <v>78</v>
      </c>
      <c r="AE58" s="189"/>
    </row>
    <row r="59" spans="1:31" s="95" customFormat="1" ht="12.75" customHeight="1">
      <c r="A59" s="152">
        <v>21</v>
      </c>
      <c r="B59" s="367" t="s">
        <v>3</v>
      </c>
      <c r="C59" s="80"/>
      <c r="D59" s="278"/>
      <c r="E59" s="189"/>
      <c r="F59" s="383">
        <v>21</v>
      </c>
      <c r="G59" s="367" t="s">
        <v>4</v>
      </c>
      <c r="H59" s="88"/>
      <c r="I59" s="88" t="s">
        <v>9</v>
      </c>
      <c r="J59" s="189"/>
      <c r="K59" s="80">
        <v>21</v>
      </c>
      <c r="L59" s="245" t="s">
        <v>6</v>
      </c>
      <c r="M59" s="88"/>
      <c r="N59" s="80"/>
      <c r="O59" s="105"/>
      <c r="P59" s="189"/>
      <c r="Q59" s="59">
        <v>21</v>
      </c>
      <c r="R59" s="366" t="s">
        <v>5</v>
      </c>
      <c r="S59" s="392"/>
      <c r="T59" s="93"/>
      <c r="U59" s="189"/>
      <c r="V59" s="141">
        <v>21</v>
      </c>
      <c r="W59" s="367" t="s">
        <v>2</v>
      </c>
      <c r="X59" s="83"/>
      <c r="Y59" s="278" t="s">
        <v>11</v>
      </c>
      <c r="Z59" s="241"/>
      <c r="AA59" s="296">
        <v>21</v>
      </c>
      <c r="AB59" s="245" t="s">
        <v>6</v>
      </c>
      <c r="AC59" s="169"/>
      <c r="AD59" s="88" t="s">
        <v>8</v>
      </c>
      <c r="AE59" s="189"/>
    </row>
    <row r="60" spans="1:31" s="95" customFormat="1" ht="12.75" customHeight="1">
      <c r="A60" s="184">
        <v>22</v>
      </c>
      <c r="B60" s="366" t="s">
        <v>5</v>
      </c>
      <c r="C60" s="59"/>
      <c r="D60" s="93"/>
      <c r="E60" s="189"/>
      <c r="F60" s="80">
        <v>22</v>
      </c>
      <c r="G60" s="367" t="s">
        <v>2</v>
      </c>
      <c r="H60" s="88"/>
      <c r="I60" s="90"/>
      <c r="J60" s="189"/>
      <c r="K60" s="80">
        <v>22</v>
      </c>
      <c r="L60" s="367" t="s">
        <v>3</v>
      </c>
      <c r="M60" s="169" t="s">
        <v>159</v>
      </c>
      <c r="N60" s="80"/>
      <c r="O60" s="514" t="s">
        <v>78</v>
      </c>
      <c r="P60" s="189"/>
      <c r="Q60" s="59">
        <v>22</v>
      </c>
      <c r="R60" s="366" t="s">
        <v>7</v>
      </c>
      <c r="S60" s="290"/>
      <c r="T60" s="93"/>
      <c r="U60" s="189"/>
      <c r="V60" s="80">
        <v>22</v>
      </c>
      <c r="W60" s="79" t="s">
        <v>2</v>
      </c>
      <c r="X60" s="80"/>
      <c r="Y60" s="88"/>
      <c r="Z60" s="202"/>
      <c r="AA60" s="364">
        <v>22</v>
      </c>
      <c r="AB60" s="367" t="s">
        <v>3</v>
      </c>
      <c r="AC60" s="169" t="s">
        <v>122</v>
      </c>
      <c r="AD60" s="514" t="s">
        <v>78</v>
      </c>
      <c r="AE60" s="189"/>
    </row>
    <row r="61" spans="1:31" s="95" customFormat="1" ht="12.75" customHeight="1">
      <c r="A61" s="184">
        <v>23</v>
      </c>
      <c r="B61" s="366" t="s">
        <v>7</v>
      </c>
      <c r="C61" s="59"/>
      <c r="D61" s="280"/>
      <c r="E61" s="266"/>
      <c r="F61" s="80">
        <v>23</v>
      </c>
      <c r="G61" s="79" t="s">
        <v>2</v>
      </c>
      <c r="H61" s="88"/>
      <c r="I61" s="90"/>
      <c r="J61" s="189"/>
      <c r="K61" s="59">
        <v>23</v>
      </c>
      <c r="L61" s="366" t="s">
        <v>5</v>
      </c>
      <c r="M61" s="59"/>
      <c r="N61" s="59"/>
      <c r="O61" s="107" t="s">
        <v>78</v>
      </c>
      <c r="P61" s="189"/>
      <c r="Q61" s="393">
        <v>23</v>
      </c>
      <c r="R61" s="367" t="s">
        <v>4</v>
      </c>
      <c r="S61" s="394"/>
      <c r="T61" s="222"/>
      <c r="U61" s="189"/>
      <c r="V61" s="80">
        <v>23</v>
      </c>
      <c r="W61" s="245" t="s">
        <v>6</v>
      </c>
      <c r="X61" s="80"/>
      <c r="Y61" s="88"/>
      <c r="Z61" s="189"/>
      <c r="AA61" s="59">
        <v>23</v>
      </c>
      <c r="AB61" s="366" t="s">
        <v>5</v>
      </c>
      <c r="AC61" s="107"/>
      <c r="AD61" s="515" t="s">
        <v>78</v>
      </c>
      <c r="AE61" s="218"/>
    </row>
    <row r="62" spans="1:31" s="95" customFormat="1" ht="12.75" customHeight="1">
      <c r="A62" s="287">
        <v>24</v>
      </c>
      <c r="B62" s="367" t="s">
        <v>4</v>
      </c>
      <c r="C62" s="88"/>
      <c r="D62" s="88"/>
      <c r="E62" s="268"/>
      <c r="F62" s="80">
        <v>24</v>
      </c>
      <c r="G62" s="245" t="s">
        <v>6</v>
      </c>
      <c r="H62" s="80"/>
      <c r="I62" s="88"/>
      <c r="J62" s="189"/>
      <c r="K62" s="176">
        <v>24</v>
      </c>
      <c r="L62" s="366" t="s">
        <v>7</v>
      </c>
      <c r="M62" s="59"/>
      <c r="N62" s="59"/>
      <c r="O62" s="107"/>
      <c r="P62" s="189"/>
      <c r="Q62" s="131">
        <v>24</v>
      </c>
      <c r="R62" s="367" t="s">
        <v>2</v>
      </c>
      <c r="S62" s="80"/>
      <c r="T62" s="278"/>
      <c r="U62" s="190"/>
      <c r="V62" s="141">
        <v>24</v>
      </c>
      <c r="W62" s="367" t="s">
        <v>3</v>
      </c>
      <c r="X62" s="80"/>
      <c r="Y62" s="88" t="s">
        <v>8</v>
      </c>
      <c r="Z62" s="189"/>
      <c r="AA62" s="404">
        <v>24</v>
      </c>
      <c r="AB62" s="366" t="s">
        <v>7</v>
      </c>
      <c r="AC62" s="107"/>
      <c r="AD62" s="181"/>
      <c r="AE62" s="189"/>
    </row>
    <row r="63" spans="1:31" s="95" customFormat="1" ht="12.75" customHeight="1">
      <c r="A63" s="287">
        <v>25</v>
      </c>
      <c r="B63" s="367" t="s">
        <v>2</v>
      </c>
      <c r="C63" s="286"/>
      <c r="D63" s="278"/>
      <c r="E63" s="269"/>
      <c r="F63" s="80">
        <v>25</v>
      </c>
      <c r="G63" s="367" t="s">
        <v>3</v>
      </c>
      <c r="H63" s="80"/>
      <c r="I63" s="88"/>
      <c r="J63" s="189"/>
      <c r="K63" s="131">
        <v>25</v>
      </c>
      <c r="L63" s="391" t="s">
        <v>4</v>
      </c>
      <c r="M63" s="88"/>
      <c r="N63" s="80"/>
      <c r="O63" s="88"/>
      <c r="P63" s="189"/>
      <c r="Q63" s="131">
        <v>25</v>
      </c>
      <c r="R63" s="79" t="s">
        <v>2</v>
      </c>
      <c r="S63" s="80"/>
      <c r="T63" s="88"/>
      <c r="U63" s="238"/>
      <c r="V63" s="509">
        <v>25</v>
      </c>
      <c r="W63" s="366" t="s">
        <v>5</v>
      </c>
      <c r="X63" s="113"/>
      <c r="Y63" s="93"/>
      <c r="Z63" s="189"/>
      <c r="AA63" s="513">
        <v>25</v>
      </c>
      <c r="AB63" s="366" t="s">
        <v>4</v>
      </c>
      <c r="AC63" s="167" t="s">
        <v>111</v>
      </c>
      <c r="AD63" s="93"/>
      <c r="AE63" s="189"/>
    </row>
    <row r="64" spans="1:31" s="95" customFormat="1" ht="12.75" customHeight="1">
      <c r="A64" s="287">
        <v>26</v>
      </c>
      <c r="B64" s="79" t="s">
        <v>2</v>
      </c>
      <c r="C64" s="111"/>
      <c r="D64" s="263"/>
      <c r="E64" s="267"/>
      <c r="F64" s="59">
        <v>26</v>
      </c>
      <c r="G64" s="366" t="s">
        <v>5</v>
      </c>
      <c r="H64" s="59"/>
      <c r="I64" s="93"/>
      <c r="J64" s="189"/>
      <c r="K64" s="131">
        <v>26</v>
      </c>
      <c r="L64" s="367" t="s">
        <v>2</v>
      </c>
      <c r="M64" s="163"/>
      <c r="N64" s="80"/>
      <c r="O64" s="222"/>
      <c r="P64" s="212"/>
      <c r="Q64" s="227">
        <v>26</v>
      </c>
      <c r="R64" s="245" t="s">
        <v>6</v>
      </c>
      <c r="S64" s="80"/>
      <c r="T64" s="278" t="s">
        <v>11</v>
      </c>
      <c r="U64" s="189"/>
      <c r="V64" s="140">
        <v>26</v>
      </c>
      <c r="W64" s="366" t="s">
        <v>7</v>
      </c>
      <c r="X64" s="113"/>
      <c r="Y64" s="181"/>
      <c r="Z64" s="189"/>
      <c r="AA64" s="512">
        <v>26</v>
      </c>
      <c r="AB64" s="367" t="s">
        <v>2</v>
      </c>
      <c r="AC64" s="88"/>
      <c r="AD64" s="88"/>
      <c r="AE64" s="189"/>
    </row>
    <row r="65" spans="1:31" s="95" customFormat="1" ht="12.75" customHeight="1">
      <c r="A65" s="388">
        <v>27</v>
      </c>
      <c r="B65" s="245" t="s">
        <v>6</v>
      </c>
      <c r="C65" s="88"/>
      <c r="D65" s="115"/>
      <c r="E65" s="267"/>
      <c r="F65" s="59">
        <v>27</v>
      </c>
      <c r="G65" s="366" t="s">
        <v>7</v>
      </c>
      <c r="H65" s="59"/>
      <c r="I65" s="93"/>
      <c r="J65" s="189"/>
      <c r="K65" s="507">
        <v>27</v>
      </c>
      <c r="L65" s="79" t="s">
        <v>2</v>
      </c>
      <c r="M65" s="102"/>
      <c r="N65" s="102"/>
      <c r="O65" s="116"/>
      <c r="P65" s="238"/>
      <c r="Q65" s="142">
        <v>27</v>
      </c>
      <c r="R65" s="367" t="s">
        <v>3</v>
      </c>
      <c r="S65" s="80"/>
      <c r="T65" s="88"/>
      <c r="U65" s="189"/>
      <c r="V65" s="508">
        <v>27</v>
      </c>
      <c r="W65" s="397" t="s">
        <v>4</v>
      </c>
      <c r="X65" s="396"/>
      <c r="Y65" s="100" t="s">
        <v>12</v>
      </c>
      <c r="Z65" s="215"/>
      <c r="AA65" s="320">
        <v>27</v>
      </c>
      <c r="AB65" s="79" t="s">
        <v>2</v>
      </c>
      <c r="AC65" s="111"/>
      <c r="AD65" s="100" t="s">
        <v>12</v>
      </c>
      <c r="AE65" s="189"/>
    </row>
    <row r="66" spans="1:31" s="95" customFormat="1" ht="12.75" customHeight="1">
      <c r="A66" s="499">
        <v>28</v>
      </c>
      <c r="B66" s="367" t="s">
        <v>3</v>
      </c>
      <c r="C66" s="88"/>
      <c r="D66" s="88" t="s">
        <v>9</v>
      </c>
      <c r="E66" s="267"/>
      <c r="F66" s="80">
        <v>28</v>
      </c>
      <c r="G66" s="367" t="s">
        <v>4</v>
      </c>
      <c r="H66" s="163"/>
      <c r="I66" s="88"/>
      <c r="J66" s="189"/>
      <c r="K66" s="142">
        <v>28</v>
      </c>
      <c r="L66" s="367" t="s">
        <v>6</v>
      </c>
      <c r="M66" s="80"/>
      <c r="N66" s="80"/>
      <c r="O66" s="278" t="s">
        <v>11</v>
      </c>
      <c r="P66" s="191"/>
      <c r="Q66" s="156">
        <v>28</v>
      </c>
      <c r="R66" s="366" t="s">
        <v>5</v>
      </c>
      <c r="S66" s="93" t="s">
        <v>8</v>
      </c>
      <c r="T66" s="170" t="s">
        <v>12</v>
      </c>
      <c r="U66" s="189"/>
      <c r="V66" s="510">
        <v>28</v>
      </c>
      <c r="W66" s="397" t="s">
        <v>2</v>
      </c>
      <c r="X66" s="293"/>
      <c r="Y66" s="294"/>
      <c r="Z66" s="242"/>
      <c r="AA66" s="413">
        <v>28</v>
      </c>
      <c r="AB66" s="245" t="s">
        <v>6</v>
      </c>
      <c r="AC66" s="102"/>
      <c r="AD66" s="88"/>
      <c r="AE66" s="189"/>
    </row>
    <row r="67" spans="1:31" s="95" customFormat="1" ht="12.75" customHeight="1">
      <c r="A67" s="184">
        <v>29</v>
      </c>
      <c r="B67" s="366" t="s">
        <v>5</v>
      </c>
      <c r="C67" s="59"/>
      <c r="D67" s="93"/>
      <c r="E67" s="267"/>
      <c r="F67" s="383">
        <v>29</v>
      </c>
      <c r="G67" s="367" t="s">
        <v>2</v>
      </c>
      <c r="H67" s="80"/>
      <c r="I67" s="88"/>
      <c r="J67" s="199"/>
      <c r="K67" s="156">
        <v>29</v>
      </c>
      <c r="L67" s="367" t="s">
        <v>3</v>
      </c>
      <c r="M67" s="80"/>
      <c r="N67" s="171"/>
      <c r="O67" s="100" t="s">
        <v>12</v>
      </c>
      <c r="P67" s="213"/>
      <c r="Q67" s="428">
        <v>29</v>
      </c>
      <c r="R67" s="366" t="s">
        <v>7</v>
      </c>
      <c r="S67" s="185"/>
      <c r="T67" s="181"/>
      <c r="U67" s="215"/>
      <c r="V67" s="102">
        <v>29</v>
      </c>
      <c r="W67" s="246" t="s">
        <v>2</v>
      </c>
      <c r="X67" s="253"/>
      <c r="Y67" s="317"/>
      <c r="Z67" s="240"/>
      <c r="AA67" s="292">
        <v>29</v>
      </c>
      <c r="AB67" s="367" t="s">
        <v>3</v>
      </c>
      <c r="AC67" s="80"/>
      <c r="AD67" s="88"/>
      <c r="AE67" s="191"/>
    </row>
    <row r="68" spans="1:31" s="95" customFormat="1" ht="12.75" customHeight="1">
      <c r="A68" s="499">
        <v>30</v>
      </c>
      <c r="B68" s="366" t="s">
        <v>7</v>
      </c>
      <c r="C68" s="93"/>
      <c r="D68" s="93"/>
      <c r="E68" s="267"/>
      <c r="F68" s="140">
        <v>30</v>
      </c>
      <c r="G68" s="79" t="s">
        <v>2</v>
      </c>
      <c r="H68" s="80"/>
      <c r="I68" s="278" t="s">
        <v>11</v>
      </c>
      <c r="J68" s="200"/>
      <c r="K68" s="507">
        <v>30</v>
      </c>
      <c r="L68" s="366" t="s">
        <v>5</v>
      </c>
      <c r="M68" s="59"/>
      <c r="N68" s="59"/>
      <c r="O68" s="93" t="s">
        <v>8</v>
      </c>
      <c r="P68" s="199"/>
      <c r="Q68" s="131">
        <v>30</v>
      </c>
      <c r="R68" s="367" t="s">
        <v>4</v>
      </c>
      <c r="S68" s="102"/>
      <c r="T68" s="120"/>
      <c r="U68" s="213"/>
      <c r="V68" s="80">
        <v>30</v>
      </c>
      <c r="W68" s="371" t="s">
        <v>6</v>
      </c>
      <c r="X68" s="186"/>
      <c r="Y68" s="187"/>
      <c r="Z68" s="240"/>
      <c r="AA68" s="151">
        <v>30</v>
      </c>
      <c r="AB68" s="366" t="s">
        <v>5</v>
      </c>
      <c r="AC68" s="101"/>
      <c r="AD68" s="93"/>
      <c r="AE68" s="213"/>
    </row>
    <row r="69" spans="1:31" s="95" customFormat="1" ht="12.75" customHeight="1" thickBot="1">
      <c r="A69" s="323">
        <v>31</v>
      </c>
      <c r="B69" s="367" t="s">
        <v>4</v>
      </c>
      <c r="C69" s="80"/>
      <c r="D69" s="88"/>
      <c r="E69" s="267"/>
      <c r="F69" s="140">
        <v>31</v>
      </c>
      <c r="G69" s="367" t="s">
        <v>6</v>
      </c>
      <c r="H69" s="80"/>
      <c r="I69" s="100" t="s">
        <v>12</v>
      </c>
      <c r="J69" s="201"/>
      <c r="K69" s="441"/>
      <c r="L69" s="441"/>
      <c r="M69" s="441"/>
      <c r="N69" s="441"/>
      <c r="O69" s="128"/>
      <c r="P69" s="214"/>
      <c r="Q69" s="131">
        <v>31</v>
      </c>
      <c r="R69" s="367" t="s">
        <v>2</v>
      </c>
      <c r="S69" s="90"/>
      <c r="T69" s="88"/>
      <c r="U69" s="216"/>
      <c r="V69" s="86"/>
      <c r="W69" s="86"/>
      <c r="X69" s="87"/>
      <c r="Y69" s="86"/>
      <c r="Z69" s="86"/>
      <c r="AA69" s="398">
        <v>31</v>
      </c>
      <c r="AB69" s="366" t="s">
        <v>7</v>
      </c>
      <c r="AC69" s="59"/>
      <c r="AD69" s="93"/>
      <c r="AE69" s="201"/>
    </row>
    <row r="70" spans="1:31" s="102" customFormat="1" ht="12.75" customHeight="1" thickTop="1" thickBot="1">
      <c r="A70" s="119" t="s">
        <v>13</v>
      </c>
      <c r="B70" s="81"/>
      <c r="D70" s="120"/>
      <c r="E70" s="192">
        <f>SUM(E39:E69)</f>
        <v>0</v>
      </c>
      <c r="F70" s="121"/>
      <c r="G70" s="121"/>
      <c r="H70" s="121"/>
      <c r="I70" s="122"/>
      <c r="J70" s="192">
        <f>SUM(J39:J69)</f>
        <v>0</v>
      </c>
      <c r="K70" s="121"/>
      <c r="L70" s="121"/>
      <c r="M70" s="121"/>
      <c r="N70" s="121"/>
      <c r="O70" s="122"/>
      <c r="P70" s="192">
        <f>SUM(P39:P69)</f>
        <v>0</v>
      </c>
      <c r="Q70" s="121"/>
      <c r="R70" s="121"/>
      <c r="S70" s="121"/>
      <c r="T70" s="122"/>
      <c r="U70" s="192">
        <f>SUM(U39:U69)</f>
        <v>0</v>
      </c>
      <c r="V70" s="121"/>
      <c r="W70" s="121"/>
      <c r="X70" s="121"/>
      <c r="Y70" s="122"/>
      <c r="Z70" s="192">
        <f>SUM(Z39:Z69)</f>
        <v>0</v>
      </c>
      <c r="AA70" s="121"/>
      <c r="AB70" s="248"/>
      <c r="AC70" s="121"/>
      <c r="AD70" s="122"/>
      <c r="AE70" s="192">
        <f>SUM(AE39:AE69)</f>
        <v>0</v>
      </c>
    </row>
    <row r="71" spans="1:31" s="102" customFormat="1" ht="12.75" customHeight="1" thickTop="1">
      <c r="D71" s="120"/>
      <c r="E71" s="124"/>
      <c r="I71" s="120"/>
      <c r="J71" s="124"/>
      <c r="O71" s="120"/>
      <c r="P71" s="124"/>
      <c r="T71" s="120"/>
      <c r="U71" s="124"/>
      <c r="Y71" s="120"/>
      <c r="Z71" s="124"/>
      <c r="AB71" s="249"/>
      <c r="AD71" s="120"/>
      <c r="AE71" s="129">
        <f>SUM(E35,J35,P35,U35,Z35, AE35,E70,J70,P70,U70,Z70,AE70)</f>
        <v>0</v>
      </c>
    </row>
    <row r="72" spans="1:31" s="102" customFormat="1" ht="12.75" customHeight="1">
      <c r="A72" s="130" t="s">
        <v>163</v>
      </c>
      <c r="D72" s="120"/>
      <c r="E72" s="123"/>
      <c r="I72" s="120"/>
      <c r="J72" s="124"/>
      <c r="O72" s="120"/>
      <c r="P72" s="124"/>
      <c r="T72" s="120"/>
      <c r="U72" s="124"/>
      <c r="Y72" s="120"/>
      <c r="Z72" s="124"/>
      <c r="AD72" s="120"/>
      <c r="AE72" s="124"/>
    </row>
    <row r="97" spans="6:6">
      <c r="F97" s="257"/>
    </row>
  </sheetData>
  <mergeCells count="15">
    <mergeCell ref="Q38:R38"/>
    <mergeCell ref="K69:N69"/>
    <mergeCell ref="M38:O38"/>
    <mergeCell ref="X38:Y38"/>
    <mergeCell ref="AC38:AD38"/>
    <mergeCell ref="S38:T38"/>
    <mergeCell ref="V38:W38"/>
    <mergeCell ref="AA38:AB38"/>
    <mergeCell ref="C52:D52"/>
    <mergeCell ref="M23:O23"/>
    <mergeCell ref="A38:B38"/>
    <mergeCell ref="C38:D38"/>
    <mergeCell ref="F38:G38"/>
    <mergeCell ref="H38:I38"/>
    <mergeCell ref="K38:L38"/>
  </mergeCells>
  <phoneticPr fontId="12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7"/>
  <sheetViews>
    <sheetView showZeros="0" workbookViewId="0">
      <selection activeCell="AA13" sqref="AA13"/>
    </sheetView>
  </sheetViews>
  <sheetFormatPr baseColWidth="10" defaultRowHeight="12.75"/>
  <cols>
    <col min="1" max="1" width="20.7109375" customWidth="1"/>
    <col min="2" max="2" width="9.28515625" style="37" customWidth="1"/>
    <col min="3" max="20" width="5.7109375" customWidth="1"/>
    <col min="21" max="21" width="6.7109375" customWidth="1"/>
    <col min="22" max="22" width="7.140625" customWidth="1"/>
    <col min="23" max="23" width="6.7109375" style="37" customWidth="1"/>
    <col min="24" max="24" width="11.42578125" style="45" customWidth="1"/>
    <col min="25" max="25" width="11.28515625" style="45" customWidth="1"/>
  </cols>
  <sheetData>
    <row r="1" spans="1:28" ht="15" customHeight="1" thickTop="1">
      <c r="A1" s="484" t="s">
        <v>27</v>
      </c>
      <c r="B1" s="1" t="s">
        <v>28</v>
      </c>
      <c r="C1" s="525" t="s">
        <v>164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7"/>
      <c r="U1" s="486" t="s">
        <v>87</v>
      </c>
      <c r="V1" s="443" t="s">
        <v>70</v>
      </c>
      <c r="W1" s="444" t="s">
        <v>69</v>
      </c>
      <c r="X1" s="47" t="s">
        <v>83</v>
      </c>
      <c r="Y1" s="445" t="s">
        <v>82</v>
      </c>
    </row>
    <row r="2" spans="1:28" ht="15" customHeight="1" thickTop="1" thickBot="1">
      <c r="A2" s="485"/>
      <c r="B2" s="2" t="s">
        <v>29</v>
      </c>
      <c r="C2" s="336" t="s">
        <v>137</v>
      </c>
      <c r="D2" s="228" t="s">
        <v>138</v>
      </c>
      <c r="E2" s="228" t="s">
        <v>139</v>
      </c>
      <c r="F2" s="228" t="s">
        <v>139</v>
      </c>
      <c r="G2" s="228" t="s">
        <v>139</v>
      </c>
      <c r="H2" s="228" t="s">
        <v>140</v>
      </c>
      <c r="I2" s="228" t="s">
        <v>141</v>
      </c>
      <c r="J2" s="228" t="s">
        <v>141</v>
      </c>
      <c r="K2" s="228" t="s">
        <v>141</v>
      </c>
      <c r="L2" s="228" t="s">
        <v>142</v>
      </c>
      <c r="M2" s="228" t="s">
        <v>142</v>
      </c>
      <c r="N2" s="228" t="s">
        <v>142</v>
      </c>
      <c r="O2" s="228" t="s">
        <v>143</v>
      </c>
      <c r="P2" s="228" t="s">
        <v>143</v>
      </c>
      <c r="Q2" s="228" t="s">
        <v>144</v>
      </c>
      <c r="R2" s="229"/>
      <c r="S2" s="229"/>
      <c r="T2" s="230"/>
      <c r="U2" s="487"/>
      <c r="V2" s="443"/>
      <c r="W2" s="444"/>
      <c r="X2" s="46">
        <v>5</v>
      </c>
      <c r="Y2" s="446"/>
    </row>
    <row r="3" spans="1:28" ht="12.75" customHeight="1" thickTop="1">
      <c r="A3" s="3" t="s">
        <v>30</v>
      </c>
      <c r="B3" s="60"/>
      <c r="C3" s="4"/>
      <c r="D3" s="23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40"/>
      <c r="U3" s="349">
        <f xml:space="preserve"> SUM(C3:T3)</f>
        <v>0</v>
      </c>
      <c r="V3" s="516">
        <v>70</v>
      </c>
      <c r="W3" s="520">
        <f t="shared" ref="W3:W45" si="0">U3*V3</f>
        <v>0</v>
      </c>
      <c r="X3" s="346">
        <f>U3*$X$2</f>
        <v>0</v>
      </c>
      <c r="Y3" s="50"/>
    </row>
    <row r="4" spans="1:28" ht="12.75" customHeight="1">
      <c r="A4" s="6" t="s">
        <v>161</v>
      </c>
      <c r="B4" s="61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341"/>
      <c r="U4" s="350">
        <f t="shared" ref="U4:U45" si="1" xml:space="preserve"> SUM(C4:T4)</f>
        <v>0</v>
      </c>
      <c r="V4" s="517">
        <v>72</v>
      </c>
      <c r="W4" s="521">
        <f t="shared" si="0"/>
        <v>0</v>
      </c>
      <c r="X4" s="347">
        <f t="shared" ref="X4:X45" si="2">U4*$X$2</f>
        <v>0</v>
      </c>
      <c r="Y4" s="51"/>
    </row>
    <row r="5" spans="1:28" ht="12.75" customHeight="1">
      <c r="A5" s="6" t="s">
        <v>31</v>
      </c>
      <c r="B5" s="61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341"/>
      <c r="U5" s="350">
        <f t="shared" si="1"/>
        <v>0</v>
      </c>
      <c r="V5" s="517">
        <v>11.6</v>
      </c>
      <c r="W5" s="521">
        <f t="shared" si="0"/>
        <v>0</v>
      </c>
      <c r="X5" s="347">
        <f t="shared" si="2"/>
        <v>0</v>
      </c>
      <c r="Y5" s="51"/>
    </row>
    <row r="6" spans="1:28" ht="12.75" customHeight="1">
      <c r="A6" s="6" t="s">
        <v>32</v>
      </c>
      <c r="B6" s="6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341"/>
      <c r="U6" s="350">
        <f t="shared" si="1"/>
        <v>0</v>
      </c>
      <c r="V6" s="517">
        <v>328</v>
      </c>
      <c r="W6" s="521">
        <f t="shared" si="0"/>
        <v>0</v>
      </c>
      <c r="X6" s="347">
        <f t="shared" si="2"/>
        <v>0</v>
      </c>
      <c r="Y6" s="51"/>
    </row>
    <row r="7" spans="1:28" ht="12.75" customHeight="1">
      <c r="A7" s="9" t="s">
        <v>33</v>
      </c>
      <c r="B7" s="62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41"/>
      <c r="U7" s="350">
        <f t="shared" si="1"/>
        <v>0</v>
      </c>
      <c r="V7" s="517">
        <v>46.4</v>
      </c>
      <c r="W7" s="521">
        <f t="shared" si="0"/>
        <v>0</v>
      </c>
      <c r="X7" s="347">
        <f t="shared" si="2"/>
        <v>0</v>
      </c>
      <c r="Y7" s="51"/>
    </row>
    <row r="8" spans="1:28" ht="12.75" customHeight="1">
      <c r="A8" s="301" t="s">
        <v>89</v>
      </c>
      <c r="B8" s="302"/>
      <c r="C8" s="7"/>
      <c r="D8" s="8"/>
      <c r="E8" s="8"/>
      <c r="F8" s="8"/>
      <c r="G8" s="8"/>
      <c r="H8" s="8"/>
      <c r="I8" s="8"/>
      <c r="J8" s="329"/>
      <c r="K8" s="8"/>
      <c r="L8" s="8"/>
      <c r="M8" s="8"/>
      <c r="N8" s="8"/>
      <c r="O8" s="8"/>
      <c r="P8" s="8"/>
      <c r="Q8" s="8"/>
      <c r="R8" s="8"/>
      <c r="S8" s="8"/>
      <c r="T8" s="341"/>
      <c r="U8" s="350">
        <f t="shared" si="1"/>
        <v>0</v>
      </c>
      <c r="V8" s="517">
        <v>10.8</v>
      </c>
      <c r="W8" s="521">
        <f t="shared" si="0"/>
        <v>0</v>
      </c>
      <c r="X8" s="347">
        <f t="shared" si="2"/>
        <v>0</v>
      </c>
      <c r="Y8" s="51"/>
    </row>
    <row r="9" spans="1:28" ht="12.75" customHeight="1">
      <c r="A9" s="299" t="s">
        <v>90</v>
      </c>
      <c r="B9" s="300" t="s">
        <v>94</v>
      </c>
      <c r="C9" s="33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42"/>
      <c r="U9" s="351">
        <f t="shared" si="1"/>
        <v>0</v>
      </c>
      <c r="V9" s="517">
        <v>10.7</v>
      </c>
      <c r="W9" s="521">
        <f t="shared" si="0"/>
        <v>0</v>
      </c>
      <c r="X9" s="347">
        <f t="shared" si="2"/>
        <v>0</v>
      </c>
      <c r="Y9" s="51"/>
    </row>
    <row r="10" spans="1:28" ht="12.75" customHeight="1">
      <c r="A10" s="10" t="s">
        <v>34</v>
      </c>
      <c r="B10" s="72" t="s">
        <v>94</v>
      </c>
      <c r="C10" s="33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343"/>
      <c r="U10" s="351">
        <f t="shared" si="1"/>
        <v>0</v>
      </c>
      <c r="V10" s="517">
        <v>7.28</v>
      </c>
      <c r="W10" s="521">
        <f t="shared" si="0"/>
        <v>0</v>
      </c>
      <c r="X10" s="347">
        <f t="shared" si="2"/>
        <v>0</v>
      </c>
      <c r="Y10" s="51"/>
    </row>
    <row r="11" spans="1:28" ht="12.75" customHeight="1">
      <c r="A11" s="10" t="s">
        <v>35</v>
      </c>
      <c r="B11" s="72" t="s">
        <v>94</v>
      </c>
      <c r="C11" s="3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43"/>
      <c r="U11" s="351">
        <f t="shared" si="1"/>
        <v>0</v>
      </c>
      <c r="V11" s="517">
        <v>13.11</v>
      </c>
      <c r="W11" s="521">
        <f t="shared" si="0"/>
        <v>0</v>
      </c>
      <c r="X11" s="347">
        <f t="shared" si="2"/>
        <v>0</v>
      </c>
      <c r="Y11" s="51"/>
    </row>
    <row r="12" spans="1:28" ht="12.75" customHeight="1">
      <c r="A12" s="10" t="s">
        <v>71</v>
      </c>
      <c r="B12" s="72" t="s">
        <v>94</v>
      </c>
      <c r="C12" s="33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43"/>
      <c r="U12" s="351">
        <f t="shared" si="1"/>
        <v>0</v>
      </c>
      <c r="V12" s="517">
        <v>21.3</v>
      </c>
      <c r="W12" s="521">
        <f t="shared" si="0"/>
        <v>0</v>
      </c>
      <c r="X12" s="347">
        <f t="shared" si="2"/>
        <v>0</v>
      </c>
      <c r="Y12" s="51"/>
    </row>
    <row r="13" spans="1:28" ht="12.75" customHeight="1">
      <c r="A13" s="10" t="s">
        <v>36</v>
      </c>
      <c r="B13" s="72" t="s">
        <v>94</v>
      </c>
      <c r="C13" s="33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43"/>
      <c r="U13" s="351">
        <f t="shared" si="1"/>
        <v>0</v>
      </c>
      <c r="V13" s="517">
        <v>24.4</v>
      </c>
      <c r="W13" s="521">
        <f t="shared" si="0"/>
        <v>0</v>
      </c>
      <c r="X13" s="347">
        <f t="shared" si="2"/>
        <v>0</v>
      </c>
      <c r="Y13" s="51"/>
    </row>
    <row r="14" spans="1:28" ht="12.75" customHeight="1">
      <c r="A14" s="10" t="s">
        <v>121</v>
      </c>
      <c r="B14" s="63" t="s">
        <v>151</v>
      </c>
      <c r="C14" s="33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43"/>
      <c r="U14" s="351">
        <f t="shared" si="1"/>
        <v>0</v>
      </c>
      <c r="V14" s="517">
        <v>250</v>
      </c>
      <c r="W14" s="521">
        <f t="shared" si="0"/>
        <v>0</v>
      </c>
      <c r="X14" s="347">
        <f t="shared" si="2"/>
        <v>0</v>
      </c>
      <c r="Y14" s="51"/>
    </row>
    <row r="15" spans="1:28" ht="12.75" customHeight="1">
      <c r="A15" s="10" t="s">
        <v>98</v>
      </c>
      <c r="B15" s="63" t="s">
        <v>95</v>
      </c>
      <c r="C15" s="33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43"/>
      <c r="U15" s="351">
        <f t="shared" si="1"/>
        <v>0</v>
      </c>
      <c r="V15" s="517">
        <v>5.4</v>
      </c>
      <c r="W15" s="521">
        <f t="shared" si="0"/>
        <v>0</v>
      </c>
      <c r="X15" s="347">
        <f t="shared" si="2"/>
        <v>0</v>
      </c>
      <c r="Y15" s="51"/>
    </row>
    <row r="16" spans="1:28" ht="12.75" customHeight="1">
      <c r="A16" s="10" t="s">
        <v>99</v>
      </c>
      <c r="B16" s="63" t="s">
        <v>95</v>
      </c>
      <c r="C16" s="33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343"/>
      <c r="U16" s="351">
        <f t="shared" si="1"/>
        <v>0</v>
      </c>
      <c r="V16" s="517">
        <v>1.78</v>
      </c>
      <c r="W16" s="521">
        <f t="shared" si="0"/>
        <v>0</v>
      </c>
      <c r="X16" s="347">
        <f t="shared" si="2"/>
        <v>0</v>
      </c>
      <c r="Y16" s="51"/>
      <c r="AB16" s="361"/>
    </row>
    <row r="17" spans="1:25" ht="12.75" customHeight="1">
      <c r="A17" s="10" t="s">
        <v>145</v>
      </c>
      <c r="B17" s="63" t="s">
        <v>95</v>
      </c>
      <c r="C17" s="3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43"/>
      <c r="U17" s="351">
        <f t="shared" si="1"/>
        <v>0</v>
      </c>
      <c r="V17" s="517">
        <v>2.08</v>
      </c>
      <c r="W17" s="521">
        <f t="shared" si="0"/>
        <v>0</v>
      </c>
      <c r="X17" s="347">
        <f t="shared" si="2"/>
        <v>0</v>
      </c>
      <c r="Y17" s="51"/>
    </row>
    <row r="18" spans="1:25" ht="12.75" customHeight="1">
      <c r="A18" s="12" t="s">
        <v>118</v>
      </c>
      <c r="B18" s="63" t="s">
        <v>95</v>
      </c>
      <c r="C18" s="3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343"/>
      <c r="U18" s="351">
        <f t="shared" si="1"/>
        <v>0</v>
      </c>
      <c r="V18" s="517">
        <v>20.5</v>
      </c>
      <c r="W18" s="521">
        <f t="shared" si="0"/>
        <v>0</v>
      </c>
      <c r="X18" s="347">
        <f t="shared" si="2"/>
        <v>0</v>
      </c>
      <c r="Y18" s="51"/>
    </row>
    <row r="19" spans="1:25" ht="12.75" customHeight="1">
      <c r="A19" s="12" t="s">
        <v>127</v>
      </c>
      <c r="B19" s="63" t="s">
        <v>128</v>
      </c>
      <c r="C19" s="33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43"/>
      <c r="U19" s="351">
        <f t="shared" si="1"/>
        <v>0</v>
      </c>
      <c r="V19" s="517"/>
      <c r="W19" s="521">
        <f t="shared" si="0"/>
        <v>0</v>
      </c>
      <c r="X19" s="347">
        <f t="shared" si="2"/>
        <v>0</v>
      </c>
      <c r="Y19" s="51"/>
    </row>
    <row r="20" spans="1:25" ht="12.75" customHeight="1">
      <c r="A20" s="12" t="s">
        <v>124</v>
      </c>
      <c r="B20" s="63" t="s">
        <v>129</v>
      </c>
      <c r="C20" s="33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43"/>
      <c r="U20" s="351">
        <f t="shared" si="1"/>
        <v>0</v>
      </c>
      <c r="V20" s="517"/>
      <c r="W20" s="521">
        <f t="shared" si="0"/>
        <v>0</v>
      </c>
      <c r="X20" s="347">
        <f t="shared" si="2"/>
        <v>0</v>
      </c>
      <c r="Y20" s="51"/>
    </row>
    <row r="21" spans="1:25" ht="12.75" customHeight="1">
      <c r="A21" s="12" t="s">
        <v>37</v>
      </c>
      <c r="B21" s="63" t="s">
        <v>96</v>
      </c>
      <c r="C21" s="33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43"/>
      <c r="U21" s="351">
        <f t="shared" si="1"/>
        <v>0</v>
      </c>
      <c r="V21" s="517">
        <v>66</v>
      </c>
      <c r="W21" s="521">
        <f t="shared" si="0"/>
        <v>0</v>
      </c>
      <c r="X21" s="347">
        <f t="shared" si="2"/>
        <v>0</v>
      </c>
      <c r="Y21" s="51"/>
    </row>
    <row r="22" spans="1:25" ht="12.75" customHeight="1">
      <c r="A22" s="12"/>
      <c r="B22" s="63"/>
      <c r="C22" s="33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43"/>
      <c r="U22" s="351"/>
      <c r="V22" s="517"/>
      <c r="W22" s="521">
        <f t="shared" si="0"/>
        <v>0</v>
      </c>
      <c r="X22" s="347">
        <f t="shared" si="2"/>
        <v>0</v>
      </c>
      <c r="Y22" s="51"/>
    </row>
    <row r="23" spans="1:25" ht="12.75" customHeight="1">
      <c r="A23" s="12"/>
      <c r="B23" s="63"/>
      <c r="C23" s="33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43"/>
      <c r="U23" s="351"/>
      <c r="V23" s="517"/>
      <c r="W23" s="521">
        <f t="shared" si="0"/>
        <v>0</v>
      </c>
      <c r="X23" s="347">
        <f t="shared" si="2"/>
        <v>0</v>
      </c>
      <c r="Y23" s="51"/>
    </row>
    <row r="24" spans="1:25" ht="12.75" customHeight="1">
      <c r="A24" s="297" t="s">
        <v>146</v>
      </c>
      <c r="B24" s="298" t="s">
        <v>147</v>
      </c>
      <c r="C24" s="33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43"/>
      <c r="U24" s="351">
        <f t="shared" si="1"/>
        <v>0</v>
      </c>
      <c r="V24" s="517">
        <v>3.2</v>
      </c>
      <c r="W24" s="521">
        <f t="shared" si="0"/>
        <v>0</v>
      </c>
      <c r="X24" s="347">
        <f t="shared" si="2"/>
        <v>0</v>
      </c>
      <c r="Y24" s="51"/>
    </row>
    <row r="25" spans="1:25" ht="12.75" customHeight="1">
      <c r="A25" s="13" t="s">
        <v>38</v>
      </c>
      <c r="B25" s="64"/>
      <c r="C25" s="331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35"/>
      <c r="T25" s="272"/>
      <c r="U25" s="352">
        <f t="shared" si="1"/>
        <v>0</v>
      </c>
      <c r="V25" s="517">
        <v>18.8</v>
      </c>
      <c r="W25" s="521">
        <f t="shared" si="0"/>
        <v>0</v>
      </c>
      <c r="X25" s="347">
        <f t="shared" si="2"/>
        <v>0</v>
      </c>
      <c r="Y25" s="51"/>
    </row>
    <row r="26" spans="1:25" ht="12.75" customHeight="1">
      <c r="A26" s="13" t="s">
        <v>39</v>
      </c>
      <c r="B26" s="64"/>
      <c r="C26" s="331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272"/>
      <c r="U26" s="352">
        <f t="shared" si="1"/>
        <v>0</v>
      </c>
      <c r="V26" s="517">
        <v>21.2</v>
      </c>
      <c r="W26" s="521">
        <f t="shared" si="0"/>
        <v>0</v>
      </c>
      <c r="X26" s="347">
        <f t="shared" si="2"/>
        <v>0</v>
      </c>
      <c r="Y26" s="51"/>
    </row>
    <row r="27" spans="1:25" ht="12.75" customHeight="1">
      <c r="A27" s="14" t="s">
        <v>40</v>
      </c>
      <c r="B27" s="65"/>
      <c r="C27" s="331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72"/>
      <c r="U27" s="352">
        <f t="shared" si="1"/>
        <v>0</v>
      </c>
      <c r="V27" s="517">
        <v>3.52</v>
      </c>
      <c r="W27" s="521">
        <f t="shared" si="0"/>
        <v>0</v>
      </c>
      <c r="X27" s="347">
        <f t="shared" si="2"/>
        <v>0</v>
      </c>
      <c r="Y27" s="51"/>
    </row>
    <row r="28" spans="1:25" ht="12.75" customHeight="1">
      <c r="A28" s="14" t="s">
        <v>41</v>
      </c>
      <c r="B28" s="65"/>
      <c r="C28" s="33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72"/>
      <c r="U28" s="352">
        <f t="shared" si="1"/>
        <v>0</v>
      </c>
      <c r="V28" s="517">
        <v>2.88</v>
      </c>
      <c r="W28" s="521">
        <f t="shared" si="0"/>
        <v>0</v>
      </c>
      <c r="X28" s="347">
        <f t="shared" si="2"/>
        <v>0</v>
      </c>
      <c r="Y28" s="51"/>
    </row>
    <row r="29" spans="1:25" ht="12.75" customHeight="1">
      <c r="A29" s="14" t="s">
        <v>148</v>
      </c>
      <c r="B29" s="65"/>
      <c r="C29" s="33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272"/>
      <c r="U29" s="352">
        <f t="shared" si="1"/>
        <v>0</v>
      </c>
      <c r="V29" s="517">
        <v>6.8</v>
      </c>
      <c r="W29" s="521">
        <f t="shared" si="0"/>
        <v>0</v>
      </c>
      <c r="X29" s="347">
        <f t="shared" si="2"/>
        <v>0</v>
      </c>
      <c r="Y29" s="51"/>
    </row>
    <row r="30" spans="1:25" ht="12.75" customHeight="1">
      <c r="A30" s="14" t="s">
        <v>42</v>
      </c>
      <c r="B30" s="65"/>
      <c r="C30" s="33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72"/>
      <c r="U30" s="352">
        <f t="shared" si="1"/>
        <v>0</v>
      </c>
      <c r="V30" s="517">
        <v>3.36</v>
      </c>
      <c r="W30" s="521">
        <f t="shared" si="0"/>
        <v>0</v>
      </c>
      <c r="X30" s="347">
        <f t="shared" si="2"/>
        <v>0</v>
      </c>
      <c r="Y30" s="51"/>
    </row>
    <row r="31" spans="1:25" ht="12.75" customHeight="1">
      <c r="A31" s="14" t="s">
        <v>149</v>
      </c>
      <c r="B31" s="65"/>
      <c r="C31" s="33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72"/>
      <c r="U31" s="352">
        <f t="shared" si="1"/>
        <v>0</v>
      </c>
      <c r="V31" s="517">
        <v>5</v>
      </c>
      <c r="W31" s="521">
        <f t="shared" si="0"/>
        <v>0</v>
      </c>
      <c r="X31" s="347">
        <f t="shared" si="2"/>
        <v>0</v>
      </c>
      <c r="Y31" s="51"/>
    </row>
    <row r="32" spans="1:25" ht="12.75" customHeight="1">
      <c r="A32" s="14" t="s">
        <v>80</v>
      </c>
      <c r="B32" s="65"/>
      <c r="C32" s="33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72"/>
      <c r="U32" s="352">
        <f t="shared" si="1"/>
        <v>0</v>
      </c>
      <c r="V32" s="517">
        <v>16.399999999999999</v>
      </c>
      <c r="W32" s="521">
        <f t="shared" si="0"/>
        <v>0</v>
      </c>
      <c r="X32" s="347">
        <f t="shared" si="2"/>
        <v>0</v>
      </c>
      <c r="Y32" s="51"/>
    </row>
    <row r="33" spans="1:25" ht="12.75" customHeight="1">
      <c r="A33" s="14" t="s">
        <v>43</v>
      </c>
      <c r="B33" s="65"/>
      <c r="C33" s="331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72"/>
      <c r="U33" s="352">
        <f t="shared" si="1"/>
        <v>0</v>
      </c>
      <c r="V33" s="517">
        <v>9</v>
      </c>
      <c r="W33" s="521">
        <f t="shared" si="0"/>
        <v>0</v>
      </c>
      <c r="X33" s="347">
        <f t="shared" si="2"/>
        <v>0</v>
      </c>
      <c r="Y33" s="51"/>
    </row>
    <row r="34" spans="1:25" ht="12.75" customHeight="1">
      <c r="A34" s="14" t="s">
        <v>81</v>
      </c>
      <c r="B34" s="65"/>
      <c r="C34" s="33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272"/>
      <c r="U34" s="352">
        <f t="shared" si="1"/>
        <v>0</v>
      </c>
      <c r="V34" s="517">
        <v>14.2</v>
      </c>
      <c r="W34" s="521">
        <f t="shared" si="0"/>
        <v>0</v>
      </c>
      <c r="X34" s="347">
        <f t="shared" si="2"/>
        <v>0</v>
      </c>
      <c r="Y34" s="51"/>
    </row>
    <row r="35" spans="1:25" ht="12.75" customHeight="1">
      <c r="A35" s="14" t="s">
        <v>105</v>
      </c>
      <c r="B35" s="65"/>
      <c r="C35" s="33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72"/>
      <c r="U35" s="352">
        <f t="shared" si="1"/>
        <v>0</v>
      </c>
      <c r="V35" s="517">
        <v>7</v>
      </c>
      <c r="W35" s="521">
        <f t="shared" si="0"/>
        <v>0</v>
      </c>
      <c r="X35" s="347">
        <f t="shared" si="2"/>
        <v>0</v>
      </c>
      <c r="Y35" s="51"/>
    </row>
    <row r="36" spans="1:25" ht="12.75" customHeight="1">
      <c r="A36" s="14" t="s">
        <v>84</v>
      </c>
      <c r="B36" s="65"/>
      <c r="C36" s="33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272"/>
      <c r="U36" s="352">
        <f t="shared" si="1"/>
        <v>0</v>
      </c>
      <c r="V36" s="517">
        <v>33.6</v>
      </c>
      <c r="W36" s="521">
        <f t="shared" si="0"/>
        <v>0</v>
      </c>
      <c r="X36" s="347">
        <f t="shared" si="2"/>
        <v>0</v>
      </c>
      <c r="Y36" s="51"/>
    </row>
    <row r="37" spans="1:25" ht="12.75" customHeight="1">
      <c r="A37" s="14" t="s">
        <v>123</v>
      </c>
      <c r="B37" s="65"/>
      <c r="C37" s="33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72"/>
      <c r="U37" s="352">
        <f t="shared" si="1"/>
        <v>0</v>
      </c>
      <c r="V37" s="517">
        <v>12.2</v>
      </c>
      <c r="W37" s="521">
        <f t="shared" si="0"/>
        <v>0</v>
      </c>
      <c r="X37" s="347">
        <f t="shared" si="2"/>
        <v>0</v>
      </c>
      <c r="Y37" s="48"/>
    </row>
    <row r="38" spans="1:25" ht="12.75" customHeight="1">
      <c r="A38" s="14" t="s">
        <v>88</v>
      </c>
      <c r="B38" s="65"/>
      <c r="C38" s="33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72"/>
      <c r="U38" s="352">
        <f t="shared" si="1"/>
        <v>0</v>
      </c>
      <c r="V38" s="517">
        <v>10.6</v>
      </c>
      <c r="W38" s="521">
        <f t="shared" si="0"/>
        <v>0</v>
      </c>
      <c r="X38" s="347">
        <f t="shared" si="2"/>
        <v>0</v>
      </c>
      <c r="Y38" s="48"/>
    </row>
    <row r="39" spans="1:25" ht="12.75" customHeight="1">
      <c r="A39" s="14" t="s">
        <v>126</v>
      </c>
      <c r="B39" s="65"/>
      <c r="C39" s="33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72"/>
      <c r="U39" s="352">
        <f t="shared" si="1"/>
        <v>0</v>
      </c>
      <c r="V39" s="518">
        <v>5.3</v>
      </c>
      <c r="W39" s="521">
        <f t="shared" si="0"/>
        <v>0</v>
      </c>
      <c r="X39" s="347">
        <f t="shared" si="2"/>
        <v>0</v>
      </c>
      <c r="Y39" s="48"/>
    </row>
    <row r="40" spans="1:25" ht="12.75" customHeight="1">
      <c r="A40" s="14" t="s">
        <v>93</v>
      </c>
      <c r="B40" s="65"/>
      <c r="C40" s="33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72"/>
      <c r="U40" s="352">
        <f t="shared" si="1"/>
        <v>0</v>
      </c>
      <c r="V40" s="518">
        <v>7.6</v>
      </c>
      <c r="W40" s="521">
        <f t="shared" si="0"/>
        <v>0</v>
      </c>
      <c r="X40" s="347">
        <f t="shared" si="2"/>
        <v>0</v>
      </c>
      <c r="Y40" s="48"/>
    </row>
    <row r="41" spans="1:25" ht="12.75" customHeight="1">
      <c r="A41" s="14" t="s">
        <v>119</v>
      </c>
      <c r="B41" s="65"/>
      <c r="C41" s="33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72"/>
      <c r="U41" s="352">
        <f t="shared" si="1"/>
        <v>0</v>
      </c>
      <c r="V41" s="518">
        <v>4.76</v>
      </c>
      <c r="W41" s="521">
        <f t="shared" si="0"/>
        <v>0</v>
      </c>
      <c r="X41" s="347">
        <f t="shared" si="2"/>
        <v>0</v>
      </c>
      <c r="Y41" s="48"/>
    </row>
    <row r="42" spans="1:25" ht="12.75" customHeight="1">
      <c r="A42" s="14" t="s">
        <v>120</v>
      </c>
      <c r="B42" s="65"/>
      <c r="C42" s="331"/>
      <c r="D42" s="15"/>
      <c r="E42" s="15"/>
      <c r="F42" s="33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72"/>
      <c r="U42" s="352">
        <f t="shared" si="1"/>
        <v>0</v>
      </c>
      <c r="V42" s="518">
        <v>24</v>
      </c>
      <c r="W42" s="521">
        <f t="shared" si="0"/>
        <v>0</v>
      </c>
      <c r="X42" s="347">
        <f t="shared" si="2"/>
        <v>0</v>
      </c>
      <c r="Y42" s="48"/>
    </row>
    <row r="43" spans="1:25" ht="12.75" customHeight="1">
      <c r="A43" s="14"/>
      <c r="B43" s="65"/>
      <c r="C43" s="337"/>
      <c r="D43" s="338"/>
      <c r="E43" s="338"/>
      <c r="F43" s="339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44"/>
      <c r="U43" s="353"/>
      <c r="V43" s="518"/>
      <c r="W43" s="521">
        <f t="shared" si="0"/>
        <v>0</v>
      </c>
      <c r="X43" s="347"/>
      <c r="Y43" s="48"/>
    </row>
    <row r="44" spans="1:25" ht="12.75" customHeight="1">
      <c r="A44" s="14"/>
      <c r="B44" s="65"/>
      <c r="C44" s="337"/>
      <c r="D44" s="338"/>
      <c r="E44" s="338"/>
      <c r="F44" s="339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44"/>
      <c r="U44" s="353"/>
      <c r="V44" s="518"/>
      <c r="W44" s="521">
        <f t="shared" si="0"/>
        <v>0</v>
      </c>
      <c r="X44" s="347"/>
      <c r="Y44" s="48"/>
    </row>
    <row r="45" spans="1:25" ht="12.75" customHeight="1" thickBot="1">
      <c r="A45" s="14" t="s">
        <v>162</v>
      </c>
      <c r="B45" s="65"/>
      <c r="C45" s="333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45"/>
      <c r="U45" s="354">
        <f t="shared" si="1"/>
        <v>0</v>
      </c>
      <c r="V45" s="519">
        <v>11.8</v>
      </c>
      <c r="W45" s="522">
        <f t="shared" si="0"/>
        <v>0</v>
      </c>
      <c r="X45" s="348">
        <f t="shared" si="2"/>
        <v>0</v>
      </c>
      <c r="Y45" s="49"/>
    </row>
    <row r="46" spans="1:25" ht="14.25" customHeight="1" thickTop="1" thickBot="1">
      <c r="A46" s="16" t="s">
        <v>44</v>
      </c>
      <c r="B46" s="6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273"/>
      <c r="T46" s="19"/>
      <c r="U46" s="20"/>
      <c r="V46" s="523"/>
      <c r="W46" s="524">
        <f xml:space="preserve"> SUM(W3:W45)</f>
        <v>0</v>
      </c>
    </row>
    <row r="47" spans="1:25" ht="14.25" customHeight="1" thickTop="1" thickBot="1">
      <c r="A47" s="21" t="s">
        <v>45</v>
      </c>
      <c r="B47" s="67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74"/>
      <c r="T47" s="24"/>
      <c r="U47" s="25"/>
    </row>
    <row r="48" spans="1:25" ht="14.25" customHeight="1" thickTop="1" thickBot="1">
      <c r="A48" s="26"/>
      <c r="B48" s="68"/>
      <c r="C48" s="26"/>
      <c r="D48" s="26"/>
      <c r="E48" s="26"/>
      <c r="F48" s="488" t="s">
        <v>46</v>
      </c>
      <c r="G48" s="489"/>
      <c r="H48" s="489"/>
      <c r="I48" s="489"/>
      <c r="J48" s="489"/>
      <c r="K48" s="489"/>
      <c r="L48" s="490"/>
      <c r="M48" s="488" t="s">
        <v>47</v>
      </c>
      <c r="N48" s="489"/>
      <c r="O48" s="489"/>
      <c r="P48" s="489"/>
      <c r="Q48" s="489"/>
      <c r="R48" s="489"/>
      <c r="S48" s="489"/>
      <c r="T48" s="490"/>
      <c r="U48" s="26"/>
    </row>
    <row r="49" spans="1:26" ht="14.25" customHeight="1" thickTop="1" thickBot="1">
      <c r="A49" s="75" t="s">
        <v>48</v>
      </c>
      <c r="B49" s="76"/>
      <c r="C49" s="27">
        <f>U9*0.19+U10*0.2+U11*0.36+U12*0.4+U25*0.063+U13*0.75+U27*0.015+U28*0.0025</f>
        <v>0</v>
      </c>
      <c r="D49" s="26"/>
      <c r="E49" s="26"/>
      <c r="F49" s="493" t="s">
        <v>49</v>
      </c>
      <c r="G49" s="494"/>
      <c r="H49" s="494"/>
      <c r="I49" s="327"/>
      <c r="J49" s="493" t="s">
        <v>50</v>
      </c>
      <c r="K49" s="494"/>
      <c r="L49" s="495"/>
      <c r="M49" s="493" t="s">
        <v>51</v>
      </c>
      <c r="N49" s="494"/>
      <c r="O49" s="495"/>
      <c r="P49" s="496" t="s">
        <v>150</v>
      </c>
      <c r="Q49" s="497"/>
      <c r="R49" s="497"/>
      <c r="S49" s="497"/>
      <c r="T49" s="498"/>
      <c r="U49" s="26"/>
      <c r="X49" s="136" t="s">
        <v>103</v>
      </c>
      <c r="Y49" s="136" t="s">
        <v>101</v>
      </c>
      <c r="Z49" s="135"/>
    </row>
    <row r="50" spans="1:26" ht="14.25" customHeight="1" thickTop="1" thickBot="1">
      <c r="A50" s="77" t="s">
        <v>97</v>
      </c>
      <c r="B50" s="78">
        <f>U15*0.7+U16*0.995+U17*0.8+U18*0.8+U27*0.6+U28*0.6+U30*0.8+U31*0.48+U38*0.36</f>
        <v>0</v>
      </c>
      <c r="C50" s="29"/>
      <c r="D50" s="26"/>
      <c r="E50" s="26"/>
      <c r="F50" s="457" t="s">
        <v>52</v>
      </c>
      <c r="G50" s="458"/>
      <c r="H50" s="458"/>
      <c r="I50" s="328"/>
      <c r="J50" s="457" t="s">
        <v>53</v>
      </c>
      <c r="K50" s="458"/>
      <c r="L50" s="459"/>
      <c r="M50" s="457" t="s">
        <v>54</v>
      </c>
      <c r="N50" s="458"/>
      <c r="O50" s="459"/>
      <c r="P50" s="460"/>
      <c r="Q50" s="461"/>
      <c r="R50" s="461"/>
      <c r="S50" s="461"/>
      <c r="T50" s="462"/>
      <c r="U50" s="26"/>
      <c r="X50" s="144">
        <v>8000</v>
      </c>
      <c r="Y50" s="144">
        <v>146</v>
      </c>
    </row>
    <row r="51" spans="1:26" ht="14.25" customHeight="1" thickTop="1" thickBot="1">
      <c r="A51" s="28"/>
      <c r="B51" s="29"/>
      <c r="C51" s="29"/>
      <c r="D51" s="26"/>
      <c r="E51" s="26"/>
      <c r="F51" s="457" t="s">
        <v>55</v>
      </c>
      <c r="G51" s="458"/>
      <c r="H51" s="458"/>
      <c r="I51" s="328"/>
      <c r="J51" s="457" t="s">
        <v>152</v>
      </c>
      <c r="K51" s="458"/>
      <c r="L51" s="459"/>
      <c r="M51" s="457" t="s">
        <v>56</v>
      </c>
      <c r="N51" s="458"/>
      <c r="O51" s="459"/>
      <c r="P51" s="457"/>
      <c r="Q51" s="458"/>
      <c r="R51" s="458"/>
      <c r="S51" s="458"/>
      <c r="T51" s="459"/>
      <c r="U51" s="26"/>
      <c r="W51" s="136" t="s">
        <v>102</v>
      </c>
      <c r="X51" s="136" t="s">
        <v>100</v>
      </c>
      <c r="Y51" s="136" t="s">
        <v>104</v>
      </c>
    </row>
    <row r="52" spans="1:26" ht="14.25" customHeight="1" thickTop="1" thickBot="1">
      <c r="A52" s="28"/>
      <c r="B52" s="29"/>
      <c r="C52" s="29"/>
      <c r="D52" s="26"/>
      <c r="E52" s="26"/>
      <c r="F52" s="463" t="s">
        <v>57</v>
      </c>
      <c r="G52" s="464"/>
      <c r="H52" s="464"/>
      <c r="I52" s="326"/>
      <c r="J52" s="463"/>
      <c r="K52" s="464"/>
      <c r="L52" s="465"/>
      <c r="M52" s="463" t="s">
        <v>58</v>
      </c>
      <c r="N52" s="464"/>
      <c r="O52" s="465"/>
      <c r="P52" s="463"/>
      <c r="Q52" s="464"/>
      <c r="R52" s="464"/>
      <c r="S52" s="464"/>
      <c r="T52" s="465"/>
      <c r="U52" s="26"/>
      <c r="W52" s="137">
        <f>X50/Y50</f>
        <v>54.794520547945204</v>
      </c>
      <c r="X52" s="138">
        <f>W52/0.75*100</f>
        <v>7305.9360730593608</v>
      </c>
      <c r="Y52" s="139">
        <f>W46/X52</f>
        <v>0</v>
      </c>
    </row>
    <row r="53" spans="1:26" ht="14.25" customHeight="1" thickTop="1">
      <c r="A53" s="28"/>
      <c r="B53" s="29"/>
      <c r="C53" s="29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6" ht="14.25" customHeight="1">
      <c r="A54" s="28"/>
      <c r="B54" s="29"/>
      <c r="C54" s="2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6" ht="14.25" customHeight="1" thickBot="1">
      <c r="A55" s="28"/>
      <c r="B55" s="29"/>
      <c r="C55" s="2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6" ht="12.75" customHeight="1" thickTop="1">
      <c r="A56" s="30" t="s">
        <v>59</v>
      </c>
      <c r="B56" s="31"/>
      <c r="C56" s="478" t="s">
        <v>60</v>
      </c>
      <c r="D56" s="479"/>
      <c r="E56" s="480" t="s">
        <v>61</v>
      </c>
      <c r="F56" s="481"/>
      <c r="G56" s="481"/>
      <c r="H56" s="482"/>
      <c r="I56" s="29"/>
      <c r="J56" s="483" t="s">
        <v>62</v>
      </c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</row>
    <row r="57" spans="1:26" ht="12.75" customHeight="1">
      <c r="A57" s="73" t="s">
        <v>90</v>
      </c>
      <c r="B57" s="55"/>
      <c r="C57" s="473"/>
      <c r="D57" s="474"/>
      <c r="E57" s="475">
        <f>(C57*0.19)+(C58*0.2)+(C59*0.4)+(C60*0.36)+(C61*0.75)+(C62*0.063)+(C65*0.08)</f>
        <v>0.4</v>
      </c>
      <c r="F57" s="476"/>
      <c r="G57" s="476"/>
      <c r="H57" s="477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1:26" ht="13.5" customHeight="1">
      <c r="A58" s="32" t="s">
        <v>34</v>
      </c>
      <c r="B58" s="69"/>
      <c r="C58" s="449">
        <v>2</v>
      </c>
      <c r="D58" s="450"/>
      <c r="E58" s="473" t="s">
        <v>64</v>
      </c>
      <c r="F58" s="491"/>
      <c r="G58" s="491"/>
      <c r="H58" s="492"/>
      <c r="I58" s="29"/>
      <c r="J58" s="454" t="s">
        <v>63</v>
      </c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</row>
    <row r="59" spans="1:26">
      <c r="A59" s="32" t="s">
        <v>79</v>
      </c>
      <c r="B59" s="69"/>
      <c r="C59" s="449"/>
      <c r="D59" s="450"/>
      <c r="E59" s="475">
        <f>IF((C57*0.19)+(C58*0.2)+(C59*0.4)+(C60*0.36)+(C61*0.75)-(C62*0.125)-(C63*0.11)&gt;0,(C57*0.19)+(C58*0.2)+(C59*0.4)+(C60*0.36)+(C61*0.75)-(C62*0.125)-(C63*0.11),0)</f>
        <v>0.29000000000000004</v>
      </c>
      <c r="F59" s="476"/>
      <c r="G59" s="476"/>
      <c r="H59" s="477"/>
      <c r="I59" s="29"/>
      <c r="J59" s="454" t="s">
        <v>65</v>
      </c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</row>
    <row r="60" spans="1:26">
      <c r="A60" s="32" t="s">
        <v>35</v>
      </c>
      <c r="B60" s="70"/>
      <c r="C60" s="449"/>
      <c r="D60" s="450"/>
      <c r="E60" s="451" t="s">
        <v>67</v>
      </c>
      <c r="F60" s="452"/>
      <c r="G60" s="452"/>
      <c r="H60" s="453"/>
      <c r="I60" s="165"/>
      <c r="J60" s="454" t="s">
        <v>66</v>
      </c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</row>
    <row r="61" spans="1:26">
      <c r="A61" s="32" t="s">
        <v>36</v>
      </c>
      <c r="B61" s="69"/>
      <c r="C61" s="449"/>
      <c r="D61" s="450"/>
      <c r="E61" s="467">
        <f>IF(E59&lt;0,E57,(E57-E59))</f>
        <v>0.10999999999999999</v>
      </c>
      <c r="F61" s="468"/>
      <c r="G61" s="468"/>
      <c r="H61" s="469"/>
      <c r="I61" s="166"/>
      <c r="J61" s="470" t="s">
        <v>68</v>
      </c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</row>
    <row r="62" spans="1:26" ht="12.75" customHeight="1">
      <c r="A62" s="32" t="s">
        <v>38</v>
      </c>
      <c r="B62" s="69"/>
      <c r="C62" s="449"/>
      <c r="D62" s="450"/>
      <c r="H62" s="74"/>
      <c r="I62" s="41"/>
      <c r="J62" s="38"/>
      <c r="K62" s="472" t="s">
        <v>73</v>
      </c>
      <c r="L62" s="472"/>
      <c r="M62" s="472"/>
      <c r="N62" s="472"/>
      <c r="O62" s="472"/>
      <c r="P62" s="472"/>
      <c r="Q62" s="472"/>
      <c r="R62" s="472"/>
      <c r="S62" s="472"/>
      <c r="T62" s="472"/>
      <c r="U62" s="33"/>
    </row>
    <row r="63" spans="1:26" ht="12.75" customHeight="1">
      <c r="A63" s="32" t="s">
        <v>39</v>
      </c>
      <c r="B63" s="69"/>
      <c r="C63" s="449">
        <v>1</v>
      </c>
      <c r="D63" s="450"/>
      <c r="E63" s="39"/>
      <c r="F63" s="39"/>
      <c r="G63" s="39"/>
      <c r="H63" s="40"/>
      <c r="I63" s="39"/>
      <c r="J63" s="35"/>
      <c r="K63" s="471" t="s">
        <v>75</v>
      </c>
      <c r="L63" s="471"/>
      <c r="M63" s="471"/>
      <c r="N63" s="471"/>
      <c r="O63" s="471"/>
      <c r="P63" s="471"/>
      <c r="Q63" s="471"/>
      <c r="R63" s="471"/>
      <c r="S63" s="471"/>
      <c r="T63" s="471"/>
      <c r="U63" s="36"/>
    </row>
    <row r="64" spans="1:26">
      <c r="A64" s="32" t="s">
        <v>153</v>
      </c>
      <c r="B64" s="69"/>
      <c r="C64" s="455"/>
      <c r="D64" s="456"/>
      <c r="E64" s="41"/>
      <c r="F64" s="41"/>
      <c r="G64" s="41"/>
      <c r="H64" s="42"/>
      <c r="I64" s="41"/>
      <c r="K64" s="471" t="s">
        <v>74</v>
      </c>
      <c r="L64" s="471"/>
      <c r="M64" s="471"/>
      <c r="N64" s="471"/>
      <c r="O64" s="471"/>
      <c r="P64" s="471"/>
      <c r="Q64" s="471"/>
      <c r="R64" s="471"/>
      <c r="S64" s="471"/>
      <c r="T64" s="471"/>
    </row>
    <row r="65" spans="1:21" ht="13.5" thickBot="1">
      <c r="A65" s="34" t="s">
        <v>72</v>
      </c>
      <c r="B65" s="71"/>
      <c r="C65" s="447"/>
      <c r="D65" s="448"/>
      <c r="E65" s="43"/>
      <c r="F65" s="43"/>
      <c r="G65" s="43"/>
      <c r="H65" s="44"/>
      <c r="I65" s="41"/>
    </row>
    <row r="66" spans="1:21" ht="13.5" thickTop="1">
      <c r="L66" s="466" t="s">
        <v>77</v>
      </c>
      <c r="M66" s="466"/>
      <c r="N66" s="466"/>
      <c r="O66" s="466"/>
      <c r="P66" s="466"/>
      <c r="Q66" s="466"/>
      <c r="R66" s="466"/>
      <c r="S66" s="271"/>
    </row>
    <row r="67" spans="1:21">
      <c r="H67" s="466" t="s">
        <v>76</v>
      </c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</row>
  </sheetData>
  <mergeCells count="50">
    <mergeCell ref="F49:H49"/>
    <mergeCell ref="J49:L49"/>
    <mergeCell ref="M49:O49"/>
    <mergeCell ref="P49:T49"/>
    <mergeCell ref="F50:H50"/>
    <mergeCell ref="J50:L50"/>
    <mergeCell ref="M50:O50"/>
    <mergeCell ref="C61:D61"/>
    <mergeCell ref="C58:D58"/>
    <mergeCell ref="E58:H58"/>
    <mergeCell ref="J58:U58"/>
    <mergeCell ref="E59:H59"/>
    <mergeCell ref="C60:D60"/>
    <mergeCell ref="A1:A2"/>
    <mergeCell ref="C1:T1"/>
    <mergeCell ref="U1:U2"/>
    <mergeCell ref="F48:L48"/>
    <mergeCell ref="M48:T48"/>
    <mergeCell ref="P52:T52"/>
    <mergeCell ref="F51:H51"/>
    <mergeCell ref="J51:L51"/>
    <mergeCell ref="M51:O51"/>
    <mergeCell ref="C57:D57"/>
    <mergeCell ref="E57:H57"/>
    <mergeCell ref="C56:D56"/>
    <mergeCell ref="E56:H56"/>
    <mergeCell ref="J56:U56"/>
    <mergeCell ref="L66:R66"/>
    <mergeCell ref="H67:U67"/>
    <mergeCell ref="E61:H61"/>
    <mergeCell ref="J61:U61"/>
    <mergeCell ref="K63:T63"/>
    <mergeCell ref="K62:T62"/>
    <mergeCell ref="K64:T64"/>
    <mergeCell ref="V1:V2"/>
    <mergeCell ref="W1:W2"/>
    <mergeCell ref="Y1:Y2"/>
    <mergeCell ref="C65:D65"/>
    <mergeCell ref="C62:D62"/>
    <mergeCell ref="E60:H60"/>
    <mergeCell ref="J60:U60"/>
    <mergeCell ref="J59:U59"/>
    <mergeCell ref="C59:D59"/>
    <mergeCell ref="C64:D64"/>
    <mergeCell ref="C63:D63"/>
    <mergeCell ref="P51:T51"/>
    <mergeCell ref="P50:T50"/>
    <mergeCell ref="F52:H52"/>
    <mergeCell ref="J52:L52"/>
    <mergeCell ref="M52:O52"/>
  </mergeCells>
  <phoneticPr fontId="12" type="noConversion"/>
  <pageMargins left="0.39370078740157483" right="0.39370078740157483" top="0.39370078740157483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7"/>
  <sheetViews>
    <sheetView showZeros="0" workbookViewId="0">
      <selection activeCell="AE14" sqref="AE14"/>
    </sheetView>
  </sheetViews>
  <sheetFormatPr baseColWidth="10" defaultRowHeight="12.75"/>
  <cols>
    <col min="1" max="1" width="20.7109375" customWidth="1"/>
    <col min="2" max="2" width="9.28515625" style="37" customWidth="1"/>
    <col min="3" max="20" width="5.7109375" customWidth="1"/>
    <col min="21" max="21" width="6.7109375" customWidth="1"/>
    <col min="22" max="22" width="7.140625" customWidth="1"/>
    <col min="23" max="23" width="6.7109375" style="37" customWidth="1"/>
    <col min="24" max="24" width="11.42578125" style="45" customWidth="1"/>
    <col min="25" max="25" width="11.28515625" style="45" customWidth="1"/>
  </cols>
  <sheetData>
    <row r="1" spans="1:25" ht="14.25" thickTop="1" thickBot="1">
      <c r="A1" s="484" t="s">
        <v>27</v>
      </c>
      <c r="B1" s="1" t="s">
        <v>28</v>
      </c>
      <c r="C1" s="525" t="s">
        <v>164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7"/>
      <c r="U1" s="486" t="s">
        <v>87</v>
      </c>
      <c r="V1" s="443" t="s">
        <v>70</v>
      </c>
      <c r="W1" s="444" t="s">
        <v>69</v>
      </c>
      <c r="X1" s="47" t="s">
        <v>83</v>
      </c>
      <c r="Y1" s="445" t="s">
        <v>82</v>
      </c>
    </row>
    <row r="2" spans="1:25" ht="14.25" thickTop="1" thickBot="1">
      <c r="A2" s="485"/>
      <c r="B2" s="2" t="s">
        <v>29</v>
      </c>
      <c r="C2" s="336" t="s">
        <v>137</v>
      </c>
      <c r="D2" s="228" t="s">
        <v>138</v>
      </c>
      <c r="E2" s="228" t="s">
        <v>139</v>
      </c>
      <c r="F2" s="228" t="s">
        <v>139</v>
      </c>
      <c r="G2" s="228" t="s">
        <v>139</v>
      </c>
      <c r="H2" s="228" t="s">
        <v>140</v>
      </c>
      <c r="I2" s="228" t="s">
        <v>141</v>
      </c>
      <c r="J2" s="228" t="s">
        <v>141</v>
      </c>
      <c r="K2" s="228" t="s">
        <v>141</v>
      </c>
      <c r="L2" s="228" t="s">
        <v>142</v>
      </c>
      <c r="M2" s="228" t="s">
        <v>142</v>
      </c>
      <c r="N2" s="228" t="s">
        <v>142</v>
      </c>
      <c r="O2" s="228" t="s">
        <v>143</v>
      </c>
      <c r="P2" s="228" t="s">
        <v>143</v>
      </c>
      <c r="Q2" s="228" t="s">
        <v>144</v>
      </c>
      <c r="R2" s="229"/>
      <c r="S2" s="229"/>
      <c r="T2" s="230"/>
      <c r="U2" s="487"/>
      <c r="V2" s="443"/>
      <c r="W2" s="444"/>
      <c r="X2" s="310">
        <v>5</v>
      </c>
      <c r="Y2" s="446"/>
    </row>
    <row r="3" spans="1:25" ht="13.5" thickTop="1">
      <c r="A3" s="3" t="s">
        <v>30</v>
      </c>
      <c r="B3" s="60"/>
      <c r="C3" s="4"/>
      <c r="D3" s="23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40"/>
      <c r="U3" s="349">
        <f xml:space="preserve"> SUM(C3:T3)</f>
        <v>0</v>
      </c>
      <c r="V3" s="516">
        <v>70</v>
      </c>
      <c r="W3" s="520">
        <f t="shared" ref="W3:W45" si="0">U3*V3</f>
        <v>0</v>
      </c>
      <c r="X3" s="346">
        <f>U3*$X$2</f>
        <v>0</v>
      </c>
      <c r="Y3" s="50"/>
    </row>
    <row r="4" spans="1:25">
      <c r="A4" s="6" t="s">
        <v>125</v>
      </c>
      <c r="B4" s="61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341"/>
      <c r="U4" s="350">
        <f t="shared" ref="U4:U45" si="1" xml:space="preserve"> SUM(C4:T4)</f>
        <v>0</v>
      </c>
      <c r="V4" s="517">
        <v>72</v>
      </c>
      <c r="W4" s="521">
        <f t="shared" si="0"/>
        <v>0</v>
      </c>
      <c r="X4" s="347">
        <f t="shared" ref="X4:X45" si="2">U4*$X$2</f>
        <v>0</v>
      </c>
      <c r="Y4" s="51"/>
    </row>
    <row r="5" spans="1:25">
      <c r="A5" s="6" t="s">
        <v>31</v>
      </c>
      <c r="B5" s="61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341"/>
      <c r="U5" s="350">
        <f t="shared" si="1"/>
        <v>0</v>
      </c>
      <c r="V5" s="517">
        <v>11.6</v>
      </c>
      <c r="W5" s="521">
        <f t="shared" si="0"/>
        <v>0</v>
      </c>
      <c r="X5" s="347">
        <f t="shared" si="2"/>
        <v>0</v>
      </c>
      <c r="Y5" s="51"/>
    </row>
    <row r="6" spans="1:25">
      <c r="A6" s="6" t="s">
        <v>32</v>
      </c>
      <c r="B6" s="6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341"/>
      <c r="U6" s="350">
        <f t="shared" si="1"/>
        <v>0</v>
      </c>
      <c r="V6" s="517">
        <v>328</v>
      </c>
      <c r="W6" s="521">
        <f t="shared" si="0"/>
        <v>0</v>
      </c>
      <c r="X6" s="347">
        <f t="shared" si="2"/>
        <v>0</v>
      </c>
      <c r="Y6" s="51"/>
    </row>
    <row r="7" spans="1:25">
      <c r="A7" s="9" t="s">
        <v>33</v>
      </c>
      <c r="B7" s="62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41"/>
      <c r="U7" s="350">
        <f t="shared" si="1"/>
        <v>0</v>
      </c>
      <c r="V7" s="517">
        <v>46.4</v>
      </c>
      <c r="W7" s="521">
        <f t="shared" si="0"/>
        <v>0</v>
      </c>
      <c r="X7" s="347">
        <f t="shared" si="2"/>
        <v>0</v>
      </c>
      <c r="Y7" s="51"/>
    </row>
    <row r="8" spans="1:25">
      <c r="A8" s="301" t="s">
        <v>89</v>
      </c>
      <c r="B8" s="302"/>
      <c r="C8" s="7"/>
      <c r="D8" s="8"/>
      <c r="E8" s="8"/>
      <c r="F8" s="8"/>
      <c r="G8" s="8"/>
      <c r="H8" s="8"/>
      <c r="I8" s="8"/>
      <c r="J8" s="329"/>
      <c r="K8" s="8"/>
      <c r="L8" s="8"/>
      <c r="M8" s="8"/>
      <c r="N8" s="8"/>
      <c r="O8" s="8"/>
      <c r="P8" s="8"/>
      <c r="Q8" s="8"/>
      <c r="R8" s="8"/>
      <c r="S8" s="8"/>
      <c r="T8" s="341"/>
      <c r="U8" s="350">
        <f t="shared" si="1"/>
        <v>0</v>
      </c>
      <c r="V8" s="517">
        <v>10.8</v>
      </c>
      <c r="W8" s="521">
        <f t="shared" si="0"/>
        <v>0</v>
      </c>
      <c r="X8" s="347">
        <f t="shared" si="2"/>
        <v>0</v>
      </c>
      <c r="Y8" s="51"/>
    </row>
    <row r="9" spans="1:25" ht="12.75" customHeight="1">
      <c r="A9" s="299" t="s">
        <v>90</v>
      </c>
      <c r="B9" s="300" t="s">
        <v>94</v>
      </c>
      <c r="C9" s="33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42"/>
      <c r="U9" s="351">
        <f t="shared" si="1"/>
        <v>0</v>
      </c>
      <c r="V9" s="517">
        <v>10.7</v>
      </c>
      <c r="W9" s="521">
        <f t="shared" si="0"/>
        <v>0</v>
      </c>
      <c r="X9" s="347">
        <f t="shared" si="2"/>
        <v>0</v>
      </c>
      <c r="Y9" s="51"/>
    </row>
    <row r="10" spans="1:25" ht="12.75" customHeight="1">
      <c r="A10" s="10" t="s">
        <v>34</v>
      </c>
      <c r="B10" s="72" t="s">
        <v>94</v>
      </c>
      <c r="C10" s="33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343"/>
      <c r="U10" s="351">
        <f t="shared" si="1"/>
        <v>0</v>
      </c>
      <c r="V10" s="517">
        <v>7.28</v>
      </c>
      <c r="W10" s="521">
        <f t="shared" si="0"/>
        <v>0</v>
      </c>
      <c r="X10" s="347">
        <f t="shared" si="2"/>
        <v>0</v>
      </c>
      <c r="Y10" s="51"/>
    </row>
    <row r="11" spans="1:25">
      <c r="A11" s="10" t="s">
        <v>35</v>
      </c>
      <c r="B11" s="72" t="s">
        <v>94</v>
      </c>
      <c r="C11" s="3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43"/>
      <c r="U11" s="351">
        <f t="shared" si="1"/>
        <v>0</v>
      </c>
      <c r="V11" s="517">
        <v>13.11</v>
      </c>
      <c r="W11" s="521">
        <f t="shared" si="0"/>
        <v>0</v>
      </c>
      <c r="X11" s="347">
        <f t="shared" si="2"/>
        <v>0</v>
      </c>
      <c r="Y11" s="51"/>
    </row>
    <row r="12" spans="1:25">
      <c r="A12" s="10" t="s">
        <v>71</v>
      </c>
      <c r="B12" s="72" t="s">
        <v>94</v>
      </c>
      <c r="C12" s="33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43"/>
      <c r="U12" s="351">
        <f t="shared" si="1"/>
        <v>0</v>
      </c>
      <c r="V12" s="517">
        <v>21.3</v>
      </c>
      <c r="W12" s="521">
        <f t="shared" si="0"/>
        <v>0</v>
      </c>
      <c r="X12" s="347">
        <f t="shared" si="2"/>
        <v>0</v>
      </c>
      <c r="Y12" s="51"/>
    </row>
    <row r="13" spans="1:25">
      <c r="A13" s="10" t="s">
        <v>36</v>
      </c>
      <c r="B13" s="72" t="s">
        <v>94</v>
      </c>
      <c r="C13" s="33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43"/>
      <c r="U13" s="351">
        <f t="shared" si="1"/>
        <v>0</v>
      </c>
      <c r="V13" s="517">
        <v>24.4</v>
      </c>
      <c r="W13" s="521">
        <f t="shared" si="0"/>
        <v>0</v>
      </c>
      <c r="X13" s="347">
        <f t="shared" si="2"/>
        <v>0</v>
      </c>
      <c r="Y13" s="51"/>
    </row>
    <row r="14" spans="1:25">
      <c r="A14" s="10" t="s">
        <v>121</v>
      </c>
      <c r="B14" s="63" t="s">
        <v>151</v>
      </c>
      <c r="C14" s="33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43"/>
      <c r="U14" s="351">
        <f t="shared" si="1"/>
        <v>0</v>
      </c>
      <c r="V14" s="517">
        <v>250</v>
      </c>
      <c r="W14" s="521">
        <f t="shared" si="0"/>
        <v>0</v>
      </c>
      <c r="X14" s="347">
        <f t="shared" si="2"/>
        <v>0</v>
      </c>
      <c r="Y14" s="51"/>
    </row>
    <row r="15" spans="1:25">
      <c r="A15" s="10" t="s">
        <v>98</v>
      </c>
      <c r="B15" s="63" t="s">
        <v>95</v>
      </c>
      <c r="C15" s="33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43"/>
      <c r="U15" s="351">
        <f t="shared" si="1"/>
        <v>0</v>
      </c>
      <c r="V15" s="517">
        <v>5.4</v>
      </c>
      <c r="W15" s="521">
        <f t="shared" si="0"/>
        <v>0</v>
      </c>
      <c r="X15" s="347">
        <f t="shared" si="2"/>
        <v>0</v>
      </c>
      <c r="Y15" s="51"/>
    </row>
    <row r="16" spans="1:25">
      <c r="A16" s="10" t="s">
        <v>99</v>
      </c>
      <c r="B16" s="63" t="s">
        <v>95</v>
      </c>
      <c r="C16" s="33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343"/>
      <c r="U16" s="351">
        <f t="shared" si="1"/>
        <v>0</v>
      </c>
      <c r="V16" s="517">
        <v>1.78</v>
      </c>
      <c r="W16" s="521">
        <f t="shared" si="0"/>
        <v>0</v>
      </c>
      <c r="X16" s="347">
        <f t="shared" si="2"/>
        <v>0</v>
      </c>
      <c r="Y16" s="51"/>
    </row>
    <row r="17" spans="1:25">
      <c r="A17" s="10" t="s">
        <v>145</v>
      </c>
      <c r="B17" s="63" t="s">
        <v>95</v>
      </c>
      <c r="C17" s="3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43"/>
      <c r="U17" s="351">
        <f t="shared" si="1"/>
        <v>0</v>
      </c>
      <c r="V17" s="517">
        <v>2.08</v>
      </c>
      <c r="W17" s="521">
        <f t="shared" si="0"/>
        <v>0</v>
      </c>
      <c r="X17" s="347">
        <f t="shared" si="2"/>
        <v>0</v>
      </c>
      <c r="Y17" s="51"/>
    </row>
    <row r="18" spans="1:25">
      <c r="A18" s="12" t="s">
        <v>118</v>
      </c>
      <c r="B18" s="63" t="s">
        <v>95</v>
      </c>
      <c r="C18" s="3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343"/>
      <c r="U18" s="351">
        <f t="shared" si="1"/>
        <v>0</v>
      </c>
      <c r="V18" s="517">
        <v>20.5</v>
      </c>
      <c r="W18" s="521">
        <f t="shared" si="0"/>
        <v>0</v>
      </c>
      <c r="X18" s="347">
        <f t="shared" si="2"/>
        <v>0</v>
      </c>
      <c r="Y18" s="51"/>
    </row>
    <row r="19" spans="1:25">
      <c r="A19" s="12" t="s">
        <v>127</v>
      </c>
      <c r="B19" s="63" t="s">
        <v>128</v>
      </c>
      <c r="C19" s="33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43"/>
      <c r="U19" s="351">
        <f t="shared" si="1"/>
        <v>0</v>
      </c>
      <c r="V19" s="517"/>
      <c r="W19" s="521">
        <f t="shared" si="0"/>
        <v>0</v>
      </c>
      <c r="X19" s="347"/>
      <c r="Y19" s="51"/>
    </row>
    <row r="20" spans="1:25">
      <c r="A20" s="12" t="s">
        <v>124</v>
      </c>
      <c r="B20" s="63" t="s">
        <v>129</v>
      </c>
      <c r="C20" s="33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43"/>
      <c r="U20" s="351">
        <f t="shared" si="1"/>
        <v>0</v>
      </c>
      <c r="V20" s="517"/>
      <c r="W20" s="521">
        <f t="shared" si="0"/>
        <v>0</v>
      </c>
      <c r="X20" s="347">
        <f t="shared" si="2"/>
        <v>0</v>
      </c>
      <c r="Y20" s="51"/>
    </row>
    <row r="21" spans="1:25">
      <c r="A21" s="12" t="s">
        <v>37</v>
      </c>
      <c r="B21" s="63" t="s">
        <v>96</v>
      </c>
      <c r="C21" s="33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43"/>
      <c r="U21" s="351">
        <f t="shared" si="1"/>
        <v>0</v>
      </c>
      <c r="V21" s="517">
        <v>66</v>
      </c>
      <c r="W21" s="521">
        <f t="shared" si="0"/>
        <v>0</v>
      </c>
      <c r="X21" s="347"/>
      <c r="Y21" s="51"/>
    </row>
    <row r="22" spans="1:25">
      <c r="A22" s="12"/>
      <c r="B22" s="63"/>
      <c r="C22" s="33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43"/>
      <c r="U22" s="351"/>
      <c r="V22" s="517"/>
      <c r="W22" s="521">
        <f t="shared" si="0"/>
        <v>0</v>
      </c>
      <c r="X22" s="347"/>
      <c r="Y22" s="51"/>
    </row>
    <row r="23" spans="1:25">
      <c r="A23" s="12"/>
      <c r="B23" s="63"/>
      <c r="C23" s="33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43"/>
      <c r="U23" s="351"/>
      <c r="V23" s="517"/>
      <c r="W23" s="521">
        <f t="shared" si="0"/>
        <v>0</v>
      </c>
      <c r="X23" s="347"/>
      <c r="Y23" s="51"/>
    </row>
    <row r="24" spans="1:25">
      <c r="A24" s="297" t="s">
        <v>146</v>
      </c>
      <c r="B24" s="298" t="s">
        <v>147</v>
      </c>
      <c r="C24" s="33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43"/>
      <c r="U24" s="351">
        <f t="shared" si="1"/>
        <v>0</v>
      </c>
      <c r="V24" s="517">
        <v>3.2</v>
      </c>
      <c r="W24" s="521">
        <f t="shared" si="0"/>
        <v>0</v>
      </c>
      <c r="X24" s="347">
        <f t="shared" si="2"/>
        <v>0</v>
      </c>
      <c r="Y24" s="51"/>
    </row>
    <row r="25" spans="1:25">
      <c r="A25" s="13" t="s">
        <v>38</v>
      </c>
      <c r="B25" s="64"/>
      <c r="C25" s="331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35"/>
      <c r="T25" s="272"/>
      <c r="U25" s="352">
        <f t="shared" si="1"/>
        <v>0</v>
      </c>
      <c r="V25" s="517">
        <v>18.8</v>
      </c>
      <c r="W25" s="521">
        <f t="shared" si="0"/>
        <v>0</v>
      </c>
      <c r="X25" s="347">
        <f t="shared" si="2"/>
        <v>0</v>
      </c>
      <c r="Y25" s="51"/>
    </row>
    <row r="26" spans="1:25">
      <c r="A26" s="13" t="s">
        <v>39</v>
      </c>
      <c r="B26" s="64"/>
      <c r="C26" s="331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272"/>
      <c r="U26" s="352">
        <f t="shared" si="1"/>
        <v>0</v>
      </c>
      <c r="V26" s="517">
        <v>21.2</v>
      </c>
      <c r="W26" s="521">
        <f t="shared" si="0"/>
        <v>0</v>
      </c>
      <c r="X26" s="347">
        <f t="shared" si="2"/>
        <v>0</v>
      </c>
      <c r="Y26" s="51"/>
    </row>
    <row r="27" spans="1:25">
      <c r="A27" s="14" t="s">
        <v>40</v>
      </c>
      <c r="B27" s="65"/>
      <c r="C27" s="331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72"/>
      <c r="U27" s="352">
        <f t="shared" si="1"/>
        <v>0</v>
      </c>
      <c r="V27" s="517">
        <v>3.52</v>
      </c>
      <c r="W27" s="521">
        <f t="shared" si="0"/>
        <v>0</v>
      </c>
      <c r="X27" s="347">
        <f t="shared" si="2"/>
        <v>0</v>
      </c>
      <c r="Y27" s="51"/>
    </row>
    <row r="28" spans="1:25">
      <c r="A28" s="14" t="s">
        <v>41</v>
      </c>
      <c r="B28" s="65"/>
      <c r="C28" s="33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72"/>
      <c r="U28" s="352">
        <f t="shared" si="1"/>
        <v>0</v>
      </c>
      <c r="V28" s="517">
        <v>2.88</v>
      </c>
      <c r="W28" s="521">
        <f t="shared" si="0"/>
        <v>0</v>
      </c>
      <c r="X28" s="347">
        <f t="shared" si="2"/>
        <v>0</v>
      </c>
      <c r="Y28" s="51"/>
    </row>
    <row r="29" spans="1:25">
      <c r="A29" s="14" t="s">
        <v>148</v>
      </c>
      <c r="B29" s="65"/>
      <c r="C29" s="33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272"/>
      <c r="U29" s="352">
        <f t="shared" si="1"/>
        <v>0</v>
      </c>
      <c r="V29" s="517">
        <v>6.8</v>
      </c>
      <c r="W29" s="521">
        <f t="shared" si="0"/>
        <v>0</v>
      </c>
      <c r="X29" s="347">
        <f t="shared" si="2"/>
        <v>0</v>
      </c>
      <c r="Y29" s="51"/>
    </row>
    <row r="30" spans="1:25">
      <c r="A30" s="14" t="s">
        <v>42</v>
      </c>
      <c r="B30" s="65"/>
      <c r="C30" s="33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72"/>
      <c r="U30" s="352">
        <f t="shared" si="1"/>
        <v>0</v>
      </c>
      <c r="V30" s="517">
        <v>3.36</v>
      </c>
      <c r="W30" s="521">
        <f t="shared" si="0"/>
        <v>0</v>
      </c>
      <c r="X30" s="347">
        <f t="shared" si="2"/>
        <v>0</v>
      </c>
      <c r="Y30" s="51"/>
    </row>
    <row r="31" spans="1:25">
      <c r="A31" s="14" t="s">
        <v>149</v>
      </c>
      <c r="B31" s="65"/>
      <c r="C31" s="33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72"/>
      <c r="U31" s="352">
        <f t="shared" si="1"/>
        <v>0</v>
      </c>
      <c r="V31" s="517">
        <v>5</v>
      </c>
      <c r="W31" s="521">
        <f t="shared" si="0"/>
        <v>0</v>
      </c>
      <c r="X31" s="347">
        <f t="shared" si="2"/>
        <v>0</v>
      </c>
      <c r="Y31" s="51"/>
    </row>
    <row r="32" spans="1:25">
      <c r="A32" s="14" t="s">
        <v>80</v>
      </c>
      <c r="B32" s="65"/>
      <c r="C32" s="33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72"/>
      <c r="U32" s="352">
        <f t="shared" si="1"/>
        <v>0</v>
      </c>
      <c r="V32" s="517">
        <v>16.399999999999999</v>
      </c>
      <c r="W32" s="521">
        <f t="shared" si="0"/>
        <v>0</v>
      </c>
      <c r="X32" s="347">
        <f t="shared" si="2"/>
        <v>0</v>
      </c>
      <c r="Y32" s="51"/>
    </row>
    <row r="33" spans="1:25">
      <c r="A33" s="14" t="s">
        <v>43</v>
      </c>
      <c r="B33" s="65"/>
      <c r="C33" s="331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72"/>
      <c r="U33" s="352">
        <f t="shared" si="1"/>
        <v>0</v>
      </c>
      <c r="V33" s="517">
        <v>9</v>
      </c>
      <c r="W33" s="521">
        <f t="shared" si="0"/>
        <v>0</v>
      </c>
      <c r="X33" s="347">
        <f t="shared" si="2"/>
        <v>0</v>
      </c>
      <c r="Y33" s="51"/>
    </row>
    <row r="34" spans="1:25">
      <c r="A34" s="14" t="s">
        <v>81</v>
      </c>
      <c r="B34" s="65"/>
      <c r="C34" s="33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272"/>
      <c r="U34" s="352">
        <f t="shared" si="1"/>
        <v>0</v>
      </c>
      <c r="V34" s="517">
        <v>14.2</v>
      </c>
      <c r="W34" s="521">
        <f t="shared" si="0"/>
        <v>0</v>
      </c>
      <c r="X34" s="347">
        <f t="shared" si="2"/>
        <v>0</v>
      </c>
      <c r="Y34" s="51"/>
    </row>
    <row r="35" spans="1:25">
      <c r="A35" s="14" t="s">
        <v>105</v>
      </c>
      <c r="B35" s="65"/>
      <c r="C35" s="33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72"/>
      <c r="U35" s="352">
        <f t="shared" si="1"/>
        <v>0</v>
      </c>
      <c r="V35" s="517">
        <v>7</v>
      </c>
      <c r="W35" s="521">
        <f t="shared" si="0"/>
        <v>0</v>
      </c>
      <c r="X35" s="347">
        <f t="shared" si="2"/>
        <v>0</v>
      </c>
      <c r="Y35" s="51"/>
    </row>
    <row r="36" spans="1:25">
      <c r="A36" s="14" t="s">
        <v>84</v>
      </c>
      <c r="B36" s="65"/>
      <c r="C36" s="33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272"/>
      <c r="U36" s="352">
        <f t="shared" si="1"/>
        <v>0</v>
      </c>
      <c r="V36" s="517">
        <v>33.6</v>
      </c>
      <c r="W36" s="521">
        <f t="shared" si="0"/>
        <v>0</v>
      </c>
      <c r="X36" s="347">
        <f t="shared" si="2"/>
        <v>0</v>
      </c>
      <c r="Y36" s="51"/>
    </row>
    <row r="37" spans="1:25">
      <c r="A37" s="14" t="s">
        <v>123</v>
      </c>
      <c r="B37" s="65"/>
      <c r="C37" s="33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72"/>
      <c r="U37" s="352">
        <f t="shared" si="1"/>
        <v>0</v>
      </c>
      <c r="V37" s="517">
        <v>12.2</v>
      </c>
      <c r="W37" s="521">
        <f t="shared" si="0"/>
        <v>0</v>
      </c>
      <c r="X37" s="347">
        <f t="shared" si="2"/>
        <v>0</v>
      </c>
      <c r="Y37" s="48"/>
    </row>
    <row r="38" spans="1:25">
      <c r="A38" s="14" t="s">
        <v>88</v>
      </c>
      <c r="B38" s="65"/>
      <c r="C38" s="33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72"/>
      <c r="U38" s="352">
        <f t="shared" si="1"/>
        <v>0</v>
      </c>
      <c r="V38" s="517">
        <v>10.6</v>
      </c>
      <c r="W38" s="521">
        <f t="shared" si="0"/>
        <v>0</v>
      </c>
      <c r="X38" s="347">
        <f t="shared" si="2"/>
        <v>0</v>
      </c>
      <c r="Y38" s="48"/>
    </row>
    <row r="39" spans="1:25">
      <c r="A39" s="14" t="s">
        <v>126</v>
      </c>
      <c r="B39" s="65"/>
      <c r="C39" s="33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72"/>
      <c r="U39" s="352">
        <f t="shared" si="1"/>
        <v>0</v>
      </c>
      <c r="V39" s="518">
        <v>5.3</v>
      </c>
      <c r="W39" s="521">
        <f t="shared" si="0"/>
        <v>0</v>
      </c>
      <c r="X39" s="347">
        <f t="shared" si="2"/>
        <v>0</v>
      </c>
      <c r="Y39" s="48"/>
    </row>
    <row r="40" spans="1:25">
      <c r="A40" s="14" t="s">
        <v>93</v>
      </c>
      <c r="B40" s="65"/>
      <c r="C40" s="33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72"/>
      <c r="U40" s="352">
        <f t="shared" si="1"/>
        <v>0</v>
      </c>
      <c r="V40" s="518">
        <v>7.6</v>
      </c>
      <c r="W40" s="521">
        <f t="shared" si="0"/>
        <v>0</v>
      </c>
      <c r="X40" s="347">
        <f t="shared" si="2"/>
        <v>0</v>
      </c>
      <c r="Y40" s="48"/>
    </row>
    <row r="41" spans="1:25">
      <c r="A41" s="14" t="s">
        <v>119</v>
      </c>
      <c r="B41" s="65"/>
      <c r="C41" s="33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72"/>
      <c r="U41" s="352">
        <f t="shared" si="1"/>
        <v>0</v>
      </c>
      <c r="V41" s="518">
        <v>4.76</v>
      </c>
      <c r="W41" s="521">
        <f t="shared" si="0"/>
        <v>0</v>
      </c>
      <c r="X41" s="347">
        <f t="shared" si="2"/>
        <v>0</v>
      </c>
      <c r="Y41" s="48"/>
    </row>
    <row r="42" spans="1:25">
      <c r="A42" s="14" t="s">
        <v>120</v>
      </c>
      <c r="B42" s="65"/>
      <c r="C42" s="331"/>
      <c r="D42" s="15"/>
      <c r="E42" s="15"/>
      <c r="F42" s="33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72"/>
      <c r="U42" s="352">
        <f t="shared" si="1"/>
        <v>0</v>
      </c>
      <c r="V42" s="518">
        <v>24</v>
      </c>
      <c r="W42" s="521">
        <f t="shared" si="0"/>
        <v>0</v>
      </c>
      <c r="X42" s="347">
        <f t="shared" si="2"/>
        <v>0</v>
      </c>
      <c r="Y42" s="48"/>
    </row>
    <row r="43" spans="1:25">
      <c r="A43" s="14"/>
      <c r="B43" s="65"/>
      <c r="C43" s="337"/>
      <c r="D43" s="338"/>
      <c r="E43" s="338"/>
      <c r="F43" s="339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44"/>
      <c r="U43" s="353"/>
      <c r="V43" s="518"/>
      <c r="W43" s="521">
        <f t="shared" si="0"/>
        <v>0</v>
      </c>
      <c r="X43" s="347"/>
      <c r="Y43" s="48"/>
    </row>
    <row r="44" spans="1:25">
      <c r="A44" s="14"/>
      <c r="B44" s="65"/>
      <c r="C44" s="337"/>
      <c r="D44" s="338"/>
      <c r="E44" s="338"/>
      <c r="F44" s="339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44"/>
      <c r="U44" s="353"/>
      <c r="V44" s="518"/>
      <c r="W44" s="521">
        <f t="shared" si="0"/>
        <v>0</v>
      </c>
      <c r="X44" s="347"/>
      <c r="Y44" s="48"/>
    </row>
    <row r="45" spans="1:25" ht="13.5" thickBot="1">
      <c r="A45" s="14" t="s">
        <v>162</v>
      </c>
      <c r="B45" s="65"/>
      <c r="C45" s="333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45"/>
      <c r="U45" s="354">
        <f t="shared" si="1"/>
        <v>0</v>
      </c>
      <c r="V45" s="519">
        <v>11.8</v>
      </c>
      <c r="W45" s="522">
        <f t="shared" si="0"/>
        <v>0</v>
      </c>
      <c r="X45" s="348">
        <f t="shared" si="2"/>
        <v>0</v>
      </c>
      <c r="Y45" s="49"/>
    </row>
    <row r="46" spans="1:25" ht="14.25" thickTop="1" thickBot="1">
      <c r="A46" s="16" t="s">
        <v>44</v>
      </c>
      <c r="B46" s="6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273"/>
      <c r="T46" s="19"/>
      <c r="U46" s="20"/>
      <c r="V46" s="523"/>
      <c r="W46" s="524">
        <f xml:space="preserve"> SUM(W3:W45)</f>
        <v>0</v>
      </c>
    </row>
    <row r="47" spans="1:25" ht="14.25" thickTop="1" thickBot="1">
      <c r="A47" s="21" t="s">
        <v>45</v>
      </c>
      <c r="B47" s="67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74"/>
      <c r="T47" s="24"/>
      <c r="U47" s="25"/>
    </row>
    <row r="48" spans="1:25" ht="14.25" customHeight="1" thickTop="1" thickBot="1">
      <c r="A48" s="26"/>
      <c r="B48" s="68"/>
      <c r="C48" s="26"/>
      <c r="D48" s="26"/>
      <c r="E48" s="26"/>
      <c r="F48" s="488" t="s">
        <v>46</v>
      </c>
      <c r="G48" s="489"/>
      <c r="H48" s="489"/>
      <c r="I48" s="489"/>
      <c r="J48" s="489"/>
      <c r="K48" s="489"/>
      <c r="L48" s="490"/>
      <c r="M48" s="488" t="s">
        <v>47</v>
      </c>
      <c r="N48" s="489"/>
      <c r="O48" s="489"/>
      <c r="P48" s="489"/>
      <c r="Q48" s="489"/>
      <c r="R48" s="489"/>
      <c r="S48" s="489"/>
      <c r="T48" s="490"/>
      <c r="U48" s="26"/>
    </row>
    <row r="49" spans="1:26" ht="14.25" customHeight="1" thickTop="1" thickBot="1">
      <c r="A49" s="75" t="s">
        <v>48</v>
      </c>
      <c r="B49" s="76"/>
      <c r="C49" s="27">
        <f>U9*0.19+U10*0.2+U11*0.36+U12*0.4+U25*0.063+U13*0.75+U27*0.015+U28*0.0025</f>
        <v>0</v>
      </c>
      <c r="D49" s="26"/>
      <c r="E49" s="26"/>
      <c r="F49" s="493" t="s">
        <v>49</v>
      </c>
      <c r="G49" s="494"/>
      <c r="H49" s="495"/>
      <c r="I49" s="307"/>
      <c r="J49" s="493" t="s">
        <v>50</v>
      </c>
      <c r="K49" s="494"/>
      <c r="L49" s="495"/>
      <c r="M49" s="493" t="s">
        <v>51</v>
      </c>
      <c r="N49" s="494"/>
      <c r="O49" s="495"/>
      <c r="P49" s="496" t="s">
        <v>150</v>
      </c>
      <c r="Q49" s="497"/>
      <c r="R49" s="497"/>
      <c r="S49" s="497"/>
      <c r="T49" s="498"/>
      <c r="U49" s="26"/>
      <c r="X49" s="136" t="s">
        <v>103</v>
      </c>
      <c r="Y49" s="136" t="s">
        <v>101</v>
      </c>
      <c r="Z49" s="135"/>
    </row>
    <row r="50" spans="1:26" ht="14.25" customHeight="1" thickTop="1" thickBot="1">
      <c r="A50" s="77" t="s">
        <v>97</v>
      </c>
      <c r="B50" s="78">
        <f>U15*0.7+U16*0.995+U17*0.8+U18*0.8+U27*0.6+U28*0.6+U30*0.8+U31*0.48+U38*0.36</f>
        <v>0</v>
      </c>
      <c r="C50" s="311"/>
      <c r="D50" s="26"/>
      <c r="E50" s="26"/>
      <c r="F50" s="457" t="s">
        <v>52</v>
      </c>
      <c r="G50" s="458"/>
      <c r="H50" s="459"/>
      <c r="I50" s="308"/>
      <c r="J50" s="457" t="s">
        <v>53</v>
      </c>
      <c r="K50" s="458"/>
      <c r="L50" s="459"/>
      <c r="M50" s="457" t="s">
        <v>54</v>
      </c>
      <c r="N50" s="458"/>
      <c r="O50" s="459"/>
      <c r="P50" s="460"/>
      <c r="Q50" s="461"/>
      <c r="R50" s="461"/>
      <c r="S50" s="461"/>
      <c r="T50" s="462"/>
      <c r="U50" s="26"/>
      <c r="X50" s="144">
        <v>8000</v>
      </c>
      <c r="Y50" s="144">
        <v>146</v>
      </c>
    </row>
    <row r="51" spans="1:26" ht="14.25" customHeight="1" thickTop="1" thickBot="1">
      <c r="A51" s="28"/>
      <c r="B51" s="311"/>
      <c r="C51" s="311"/>
      <c r="D51" s="26"/>
      <c r="E51" s="26"/>
      <c r="F51" s="457" t="s">
        <v>55</v>
      </c>
      <c r="G51" s="458"/>
      <c r="H51" s="459"/>
      <c r="I51" s="308"/>
      <c r="J51" s="457" t="s">
        <v>152</v>
      </c>
      <c r="K51" s="458"/>
      <c r="L51" s="459"/>
      <c r="M51" s="457" t="s">
        <v>56</v>
      </c>
      <c r="N51" s="458"/>
      <c r="O51" s="459"/>
      <c r="P51" s="457"/>
      <c r="Q51" s="458"/>
      <c r="R51" s="458"/>
      <c r="S51" s="458"/>
      <c r="T51" s="459"/>
      <c r="U51" s="26"/>
      <c r="W51" s="136" t="s">
        <v>102</v>
      </c>
      <c r="X51" s="136" t="s">
        <v>100</v>
      </c>
      <c r="Y51" s="136" t="s">
        <v>104</v>
      </c>
    </row>
    <row r="52" spans="1:26" ht="14.25" customHeight="1" thickTop="1" thickBot="1">
      <c r="A52" s="28"/>
      <c r="B52" s="311"/>
      <c r="C52" s="311"/>
      <c r="D52" s="26"/>
      <c r="E52" s="26"/>
      <c r="F52" s="463" t="s">
        <v>57</v>
      </c>
      <c r="G52" s="464"/>
      <c r="H52" s="465"/>
      <c r="I52" s="309"/>
      <c r="J52" s="463"/>
      <c r="K52" s="464"/>
      <c r="L52" s="465"/>
      <c r="M52" s="463" t="s">
        <v>58</v>
      </c>
      <c r="N52" s="464"/>
      <c r="O52" s="465"/>
      <c r="P52" s="463"/>
      <c r="Q52" s="464"/>
      <c r="R52" s="464"/>
      <c r="S52" s="464"/>
      <c r="T52" s="465"/>
      <c r="U52" s="26"/>
      <c r="W52" s="137">
        <f>X50/Y50</f>
        <v>54.794520547945204</v>
      </c>
      <c r="X52" s="138">
        <f>W52/0.75*100</f>
        <v>7305.9360730593608</v>
      </c>
      <c r="Y52" s="139">
        <f>W46/X52</f>
        <v>0</v>
      </c>
    </row>
    <row r="53" spans="1:26" ht="14.25" customHeight="1" thickTop="1">
      <c r="A53" s="28"/>
      <c r="B53" s="311"/>
      <c r="C53" s="311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6" ht="14.25" customHeight="1">
      <c r="A54" s="28"/>
      <c r="B54" s="311"/>
      <c r="C54" s="311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6" ht="14.25" customHeight="1" thickBot="1">
      <c r="A55" s="28"/>
      <c r="B55" s="311"/>
      <c r="C55" s="311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6" ht="12.75" customHeight="1" thickTop="1">
      <c r="A56" s="30" t="s">
        <v>59</v>
      </c>
      <c r="B56" s="31"/>
      <c r="C56" s="478" t="s">
        <v>60</v>
      </c>
      <c r="D56" s="479"/>
      <c r="E56" s="480" t="s">
        <v>61</v>
      </c>
      <c r="F56" s="481"/>
      <c r="G56" s="481"/>
      <c r="H56" s="482"/>
      <c r="I56" s="311"/>
      <c r="J56" s="483" t="s">
        <v>62</v>
      </c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</row>
    <row r="57" spans="1:26" ht="12.75" customHeight="1">
      <c r="A57" s="73" t="s">
        <v>90</v>
      </c>
      <c r="B57" s="312"/>
      <c r="C57" s="473"/>
      <c r="D57" s="474"/>
      <c r="E57" s="475">
        <f>(C57*0.19)+(C58*0.2)+(C59*0.4)+(C60*0.36)+(C61*0.75)+(C62*0.063)+(C65*0.08)</f>
        <v>0.4</v>
      </c>
      <c r="F57" s="476"/>
      <c r="G57" s="476"/>
      <c r="H57" s="477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</row>
    <row r="58" spans="1:26" ht="13.5" customHeight="1">
      <c r="A58" s="32" t="s">
        <v>34</v>
      </c>
      <c r="B58" s="69"/>
      <c r="C58" s="449">
        <v>2</v>
      </c>
      <c r="D58" s="450"/>
      <c r="E58" s="473" t="s">
        <v>64</v>
      </c>
      <c r="F58" s="491"/>
      <c r="G58" s="491"/>
      <c r="H58" s="492"/>
      <c r="I58" s="311"/>
      <c r="J58" s="454" t="s">
        <v>63</v>
      </c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</row>
    <row r="59" spans="1:26">
      <c r="A59" s="32" t="s">
        <v>79</v>
      </c>
      <c r="B59" s="69"/>
      <c r="C59" s="449"/>
      <c r="D59" s="450"/>
      <c r="E59" s="475">
        <f>IF((C57*0.19)+(C58*0.2)+(C59*0.4)+(C60*0.36)+(C61*0.75)-(C62*0.125)-(C63*0.11)&gt;0,(C57*0.19)+(C58*0.2)+(C59*0.4)+(C60*0.36)+(C61*0.75)-(C62*0.125)-(C63*0.11),0)</f>
        <v>0.29000000000000004</v>
      </c>
      <c r="F59" s="476"/>
      <c r="G59" s="476"/>
      <c r="H59" s="477"/>
      <c r="I59" s="311"/>
      <c r="J59" s="454" t="s">
        <v>65</v>
      </c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</row>
    <row r="60" spans="1:26">
      <c r="A60" s="32" t="s">
        <v>35</v>
      </c>
      <c r="B60" s="70"/>
      <c r="C60" s="449"/>
      <c r="D60" s="450"/>
      <c r="E60" s="451" t="s">
        <v>67</v>
      </c>
      <c r="F60" s="452"/>
      <c r="G60" s="452"/>
      <c r="H60" s="453"/>
      <c r="I60" s="165"/>
      <c r="J60" s="454" t="s">
        <v>66</v>
      </c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</row>
    <row r="61" spans="1:26">
      <c r="A61" s="32" t="s">
        <v>36</v>
      </c>
      <c r="B61" s="69"/>
      <c r="C61" s="449"/>
      <c r="D61" s="450"/>
      <c r="E61" s="467">
        <f>IF(E59&lt;0,E57,(E57-E59))</f>
        <v>0.10999999999999999</v>
      </c>
      <c r="F61" s="468"/>
      <c r="G61" s="468"/>
      <c r="H61" s="469"/>
      <c r="I61" s="166"/>
      <c r="J61" s="470" t="s">
        <v>68</v>
      </c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</row>
    <row r="62" spans="1:26" ht="12.75" customHeight="1">
      <c r="A62" s="32" t="s">
        <v>38</v>
      </c>
      <c r="B62" s="69"/>
      <c r="C62" s="449"/>
      <c r="D62" s="450"/>
      <c r="H62" s="74"/>
      <c r="I62" s="41"/>
      <c r="J62" s="38"/>
      <c r="K62" s="472" t="s">
        <v>73</v>
      </c>
      <c r="L62" s="472"/>
      <c r="M62" s="472"/>
      <c r="N62" s="472"/>
      <c r="O62" s="472"/>
      <c r="P62" s="472"/>
      <c r="Q62" s="472"/>
      <c r="R62" s="472"/>
      <c r="S62" s="472"/>
      <c r="T62" s="472"/>
      <c r="U62" s="33"/>
    </row>
    <row r="63" spans="1:26" ht="12.75" customHeight="1">
      <c r="A63" s="32" t="s">
        <v>39</v>
      </c>
      <c r="B63" s="69"/>
      <c r="C63" s="449">
        <v>1</v>
      </c>
      <c r="D63" s="450"/>
      <c r="E63" s="39"/>
      <c r="F63" s="39"/>
      <c r="G63" s="39"/>
      <c r="H63" s="40"/>
      <c r="I63" s="39"/>
      <c r="J63" s="35"/>
      <c r="K63" s="471" t="s">
        <v>75</v>
      </c>
      <c r="L63" s="471"/>
      <c r="M63" s="471"/>
      <c r="N63" s="471"/>
      <c r="O63" s="471"/>
      <c r="P63" s="471"/>
      <c r="Q63" s="471"/>
      <c r="R63" s="471"/>
      <c r="S63" s="471"/>
      <c r="T63" s="471"/>
      <c r="U63" s="36"/>
    </row>
    <row r="64" spans="1:26">
      <c r="A64" s="32" t="s">
        <v>153</v>
      </c>
      <c r="B64" s="69"/>
      <c r="C64" s="455"/>
      <c r="D64" s="456"/>
      <c r="E64" s="41"/>
      <c r="F64" s="41"/>
      <c r="G64" s="41"/>
      <c r="H64" s="42"/>
      <c r="I64" s="41"/>
      <c r="K64" s="471" t="s">
        <v>74</v>
      </c>
      <c r="L64" s="471"/>
      <c r="M64" s="471"/>
      <c r="N64" s="471"/>
      <c r="O64" s="471"/>
      <c r="P64" s="471"/>
      <c r="Q64" s="471"/>
      <c r="R64" s="471"/>
      <c r="S64" s="471"/>
      <c r="T64" s="471"/>
    </row>
    <row r="65" spans="1:21" ht="13.5" thickBot="1">
      <c r="A65" s="34" t="s">
        <v>72</v>
      </c>
      <c r="B65" s="71"/>
      <c r="C65" s="447"/>
      <c r="D65" s="448"/>
      <c r="E65" s="43"/>
      <c r="F65" s="43"/>
      <c r="G65" s="43"/>
      <c r="H65" s="44"/>
      <c r="I65" s="41"/>
    </row>
    <row r="66" spans="1:21" ht="13.5" thickTop="1">
      <c r="L66" s="466" t="s">
        <v>77</v>
      </c>
      <c r="M66" s="466"/>
      <c r="N66" s="466"/>
      <c r="O66" s="466"/>
      <c r="P66" s="466"/>
      <c r="Q66" s="466"/>
      <c r="R66" s="466"/>
      <c r="S66" s="306"/>
    </row>
    <row r="67" spans="1:21">
      <c r="H67" s="466" t="s">
        <v>76</v>
      </c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</row>
  </sheetData>
  <mergeCells count="50">
    <mergeCell ref="Y1:Y2"/>
    <mergeCell ref="A1:A2"/>
    <mergeCell ref="C1:T1"/>
    <mergeCell ref="U1:U2"/>
    <mergeCell ref="V1:V2"/>
    <mergeCell ref="W1:W2"/>
    <mergeCell ref="F48:L48"/>
    <mergeCell ref="M48:T48"/>
    <mergeCell ref="F49:H49"/>
    <mergeCell ref="J49:L49"/>
    <mergeCell ref="M49:O49"/>
    <mergeCell ref="P49:T49"/>
    <mergeCell ref="F50:H50"/>
    <mergeCell ref="J50:L50"/>
    <mergeCell ref="M50:O50"/>
    <mergeCell ref="P50:T50"/>
    <mergeCell ref="F51:H51"/>
    <mergeCell ref="J51:L51"/>
    <mergeCell ref="M51:O51"/>
    <mergeCell ref="P51:T51"/>
    <mergeCell ref="C59:D59"/>
    <mergeCell ref="E59:H59"/>
    <mergeCell ref="J59:U59"/>
    <mergeCell ref="F52:H52"/>
    <mergeCell ref="J52:L52"/>
    <mergeCell ref="M52:O52"/>
    <mergeCell ref="P52:T52"/>
    <mergeCell ref="C56:D56"/>
    <mergeCell ref="E56:H56"/>
    <mergeCell ref="J56:U56"/>
    <mergeCell ref="C57:D57"/>
    <mergeCell ref="E57:H57"/>
    <mergeCell ref="C58:D58"/>
    <mergeCell ref="E58:H58"/>
    <mergeCell ref="J58:U58"/>
    <mergeCell ref="C60:D60"/>
    <mergeCell ref="E60:H60"/>
    <mergeCell ref="J60:U60"/>
    <mergeCell ref="C61:D61"/>
    <mergeCell ref="E61:H61"/>
    <mergeCell ref="J61:U61"/>
    <mergeCell ref="C65:D65"/>
    <mergeCell ref="L66:R66"/>
    <mergeCell ref="H67:U67"/>
    <mergeCell ref="C62:D62"/>
    <mergeCell ref="K62:T62"/>
    <mergeCell ref="C63:D63"/>
    <mergeCell ref="K63:T63"/>
    <mergeCell ref="C64:D64"/>
    <mergeCell ref="K64:T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 2023</vt:lpstr>
      <vt:lpstr>Proposition de programme 2023</vt:lpstr>
      <vt:lpstr>Interventions réelles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2013-10-11T13:08:30Z</cp:lastPrinted>
  <dcterms:created xsi:type="dcterms:W3CDTF">2012-11-30T17:50:32Z</dcterms:created>
  <dcterms:modified xsi:type="dcterms:W3CDTF">2022-11-29T08:30:27Z</dcterms:modified>
</cp:coreProperties>
</file>